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8615" windowHeight="11475" activeTab="1"/>
  </bookViews>
  <sheets>
    <sheet name="section francophone" sheetId="1" r:id="rId1"/>
    <sheet name="anglophone section" sheetId="2" r:id="rId2"/>
    <sheet name="Total Global de l'établissement" sheetId="3" r:id="rId3"/>
    <sheet name="Feuil4" sheetId="4" r:id="rId4"/>
    <sheet name="Feuil5" sheetId="5" r:id="rId5"/>
  </sheets>
  <calcPr calcId="124519"/>
</workbook>
</file>

<file path=xl/calcChain.xml><?xml version="1.0" encoding="utf-8"?>
<calcChain xmlns="http://schemas.openxmlformats.org/spreadsheetml/2006/main">
  <c r="AA16" i="3"/>
  <c r="AA23" i="2"/>
  <c r="AA17" i="3" s="1"/>
  <c r="Z27" i="1"/>
  <c r="Z23"/>
  <c r="Z19"/>
  <c r="Z23" i="2"/>
  <c r="Z17" i="3" s="1"/>
  <c r="Z19" i="2"/>
  <c r="Y21" i="1"/>
  <c r="X20"/>
  <c r="X21"/>
  <c r="X22"/>
  <c r="X24"/>
  <c r="X25"/>
  <c r="X26"/>
  <c r="W20"/>
  <c r="W21"/>
  <c r="W22"/>
  <c r="W24"/>
  <c r="W25"/>
  <c r="W26"/>
  <c r="S21"/>
  <c r="R20"/>
  <c r="R21"/>
  <c r="R22"/>
  <c r="R23"/>
  <c r="R24"/>
  <c r="R25"/>
  <c r="R26"/>
  <c r="Q20"/>
  <c r="Q21"/>
  <c r="Q22"/>
  <c r="Q24"/>
  <c r="Q25"/>
  <c r="Q26"/>
  <c r="L20"/>
  <c r="L21"/>
  <c r="L22"/>
  <c r="L24"/>
  <c r="L25"/>
  <c r="L26"/>
  <c r="K20"/>
  <c r="K21"/>
  <c r="K22"/>
  <c r="K24"/>
  <c r="K25"/>
  <c r="K26"/>
  <c r="U27"/>
  <c r="X27" s="1"/>
  <c r="T27"/>
  <c r="V25"/>
  <c r="Y25" s="1"/>
  <c r="V26"/>
  <c r="V27"/>
  <c r="Y27" s="1"/>
  <c r="V24"/>
  <c r="U23"/>
  <c r="T23"/>
  <c r="N23"/>
  <c r="V21"/>
  <c r="V22"/>
  <c r="O27"/>
  <c r="R27" s="1"/>
  <c r="N27"/>
  <c r="Q27" s="1"/>
  <c r="P21"/>
  <c r="P22"/>
  <c r="P24"/>
  <c r="P25"/>
  <c r="S25" s="1"/>
  <c r="P26"/>
  <c r="J21"/>
  <c r="M21" s="1"/>
  <c r="J22"/>
  <c r="J23"/>
  <c r="M23" s="1"/>
  <c r="J24"/>
  <c r="J25"/>
  <c r="M25" s="1"/>
  <c r="J26"/>
  <c r="J27"/>
  <c r="M27" s="1"/>
  <c r="G21"/>
  <c r="G22"/>
  <c r="G24"/>
  <c r="G25"/>
  <c r="G26"/>
  <c r="C27"/>
  <c r="E27"/>
  <c r="G27" s="1"/>
  <c r="F27"/>
  <c r="H27"/>
  <c r="K27" s="1"/>
  <c r="I27"/>
  <c r="L27" s="1"/>
  <c r="B27"/>
  <c r="D21"/>
  <c r="D22"/>
  <c r="D24"/>
  <c r="D25"/>
  <c r="D26"/>
  <c r="V20"/>
  <c r="P20"/>
  <c r="J20"/>
  <c r="G20"/>
  <c r="O23" i="2"/>
  <c r="I23"/>
  <c r="I17" i="3" s="1"/>
  <c r="C23" i="2"/>
  <c r="C17" i="3" s="1"/>
  <c r="E23" i="2"/>
  <c r="E17" i="3" s="1"/>
  <c r="V22" i="2"/>
  <c r="Y22" s="1"/>
  <c r="V21"/>
  <c r="V20"/>
  <c r="Y20" s="1"/>
  <c r="P22"/>
  <c r="P21"/>
  <c r="P20"/>
  <c r="J22"/>
  <c r="J21"/>
  <c r="J20"/>
  <c r="M20" s="1"/>
  <c r="G22"/>
  <c r="G21"/>
  <c r="M21" s="1"/>
  <c r="G20"/>
  <c r="D22"/>
  <c r="D21"/>
  <c r="D20"/>
  <c r="X20"/>
  <c r="X21"/>
  <c r="X22"/>
  <c r="W20"/>
  <c r="W21"/>
  <c r="W22"/>
  <c r="S20"/>
  <c r="S22"/>
  <c r="R20"/>
  <c r="R21"/>
  <c r="R22"/>
  <c r="Q20"/>
  <c r="Q21"/>
  <c r="Q22"/>
  <c r="M22"/>
  <c r="K21"/>
  <c r="K22"/>
  <c r="L20"/>
  <c r="L21"/>
  <c r="L22"/>
  <c r="K20"/>
  <c r="D20" i="1"/>
  <c r="C23"/>
  <c r="E23"/>
  <c r="G23" s="1"/>
  <c r="F23"/>
  <c r="H23"/>
  <c r="K23" s="1"/>
  <c r="I23"/>
  <c r="L23" s="1"/>
  <c r="B23"/>
  <c r="D23" s="1"/>
  <c r="U19" i="2"/>
  <c r="U23" s="1"/>
  <c r="U17" i="3" s="1"/>
  <c r="T19" i="2"/>
  <c r="T23" s="1"/>
  <c r="O19"/>
  <c r="N19"/>
  <c r="N23" s="1"/>
  <c r="I19"/>
  <c r="H19"/>
  <c r="H23" s="1"/>
  <c r="H17" i="3" s="1"/>
  <c r="F19" i="2"/>
  <c r="X19" s="1"/>
  <c r="E19"/>
  <c r="C19"/>
  <c r="B19"/>
  <c r="B23" s="1"/>
  <c r="B17" i="3" s="1"/>
  <c r="X18" i="2"/>
  <c r="W18"/>
  <c r="V18"/>
  <c r="R18"/>
  <c r="Q18"/>
  <c r="P18"/>
  <c r="L18"/>
  <c r="K18"/>
  <c r="J18"/>
  <c r="G18"/>
  <c r="D18"/>
  <c r="X17"/>
  <c r="W17"/>
  <c r="V17"/>
  <c r="R17"/>
  <c r="Q17"/>
  <c r="P17"/>
  <c r="L17"/>
  <c r="K17"/>
  <c r="J17"/>
  <c r="G17"/>
  <c r="D17"/>
  <c r="X16"/>
  <c r="W16"/>
  <c r="V16"/>
  <c r="R16"/>
  <c r="Q16"/>
  <c r="P16"/>
  <c r="L16"/>
  <c r="K16"/>
  <c r="J16"/>
  <c r="G16"/>
  <c r="D16"/>
  <c r="L31" i="5"/>
  <c r="O30"/>
  <c r="U23"/>
  <c r="T23"/>
  <c r="O23"/>
  <c r="N23"/>
  <c r="I23"/>
  <c r="H23"/>
  <c r="F23"/>
  <c r="X23" s="1"/>
  <c r="E23"/>
  <c r="C23"/>
  <c r="B23"/>
  <c r="X22"/>
  <c r="W22"/>
  <c r="V22"/>
  <c r="R22"/>
  <c r="Q22"/>
  <c r="P22"/>
  <c r="L22"/>
  <c r="K22"/>
  <c r="J22"/>
  <c r="G22"/>
  <c r="D22"/>
  <c r="X21"/>
  <c r="W21"/>
  <c r="V21"/>
  <c r="Y21" s="1"/>
  <c r="R21"/>
  <c r="Q21"/>
  <c r="P21"/>
  <c r="L21"/>
  <c r="K21"/>
  <c r="J21"/>
  <c r="M21" s="1"/>
  <c r="G21"/>
  <c r="D21"/>
  <c r="X20"/>
  <c r="W20"/>
  <c r="V20"/>
  <c r="R20"/>
  <c r="Q20"/>
  <c r="P20"/>
  <c r="P23" s="1"/>
  <c r="L20"/>
  <c r="K20"/>
  <c r="J20"/>
  <c r="G20"/>
  <c r="G23" s="1"/>
  <c r="D20"/>
  <c r="U19"/>
  <c r="T19"/>
  <c r="O19"/>
  <c r="N19"/>
  <c r="I19"/>
  <c r="H19"/>
  <c r="F19"/>
  <c r="X19" s="1"/>
  <c r="E19"/>
  <c r="C19"/>
  <c r="B19"/>
  <c r="X18"/>
  <c r="W18"/>
  <c r="V18"/>
  <c r="Y18" s="1"/>
  <c r="R18"/>
  <c r="Q18"/>
  <c r="P18"/>
  <c r="L18"/>
  <c r="K18"/>
  <c r="J18"/>
  <c r="M18" s="1"/>
  <c r="G18"/>
  <c r="D18"/>
  <c r="X17"/>
  <c r="W17"/>
  <c r="V17"/>
  <c r="R17"/>
  <c r="Q17"/>
  <c r="P17"/>
  <c r="P19" s="1"/>
  <c r="L17"/>
  <c r="K17"/>
  <c r="J17"/>
  <c r="G17"/>
  <c r="G19" s="1"/>
  <c r="D17"/>
  <c r="X16"/>
  <c r="W16"/>
  <c r="V16"/>
  <c r="Y16" s="1"/>
  <c r="R16"/>
  <c r="Q16"/>
  <c r="P16"/>
  <c r="L16"/>
  <c r="K16"/>
  <c r="J16"/>
  <c r="M16" s="1"/>
  <c r="G16"/>
  <c r="D16"/>
  <c r="U15"/>
  <c r="T15"/>
  <c r="T24" s="1"/>
  <c r="O15"/>
  <c r="N15"/>
  <c r="N24" s="1"/>
  <c r="I15"/>
  <c r="H15"/>
  <c r="H24" s="1"/>
  <c r="F15"/>
  <c r="E15"/>
  <c r="E24" s="1"/>
  <c r="C15"/>
  <c r="B15"/>
  <c r="B24" s="1"/>
  <c r="X14"/>
  <c r="W14"/>
  <c r="V14"/>
  <c r="R14"/>
  <c r="Q14"/>
  <c r="P14"/>
  <c r="L14"/>
  <c r="K14"/>
  <c r="J14"/>
  <c r="G14"/>
  <c r="D14"/>
  <c r="X13"/>
  <c r="W13"/>
  <c r="V13"/>
  <c r="V15" s="1"/>
  <c r="R13"/>
  <c r="Q13"/>
  <c r="P13"/>
  <c r="L13"/>
  <c r="K13"/>
  <c r="J13"/>
  <c r="J15" s="1"/>
  <c r="G13"/>
  <c r="D13"/>
  <c r="D15" s="1"/>
  <c r="Q23" i="2" l="1"/>
  <c r="Q17" i="3" s="1"/>
  <c r="N17"/>
  <c r="S14" i="5"/>
  <c r="K24"/>
  <c r="S22"/>
  <c r="S21" i="2"/>
  <c r="R23"/>
  <c r="R17" i="3" s="1"/>
  <c r="O17"/>
  <c r="S20" i="1"/>
  <c r="D27"/>
  <c r="S22"/>
  <c r="Y22"/>
  <c r="P23"/>
  <c r="S23" s="1"/>
  <c r="Q23"/>
  <c r="X23"/>
  <c r="V23"/>
  <c r="Y23" s="1"/>
  <c r="G15" i="5"/>
  <c r="M15" s="1"/>
  <c r="S13"/>
  <c r="M14"/>
  <c r="Y14"/>
  <c r="C24"/>
  <c r="F24"/>
  <c r="I24"/>
  <c r="O24"/>
  <c r="U24"/>
  <c r="S16"/>
  <c r="D19"/>
  <c r="D24" s="1"/>
  <c r="H29" s="1"/>
  <c r="J19"/>
  <c r="V19"/>
  <c r="S18"/>
  <c r="K19"/>
  <c r="Q19"/>
  <c r="W19"/>
  <c r="D23"/>
  <c r="J23"/>
  <c r="M23" s="1"/>
  <c r="V23"/>
  <c r="S21"/>
  <c r="M22"/>
  <c r="Y22"/>
  <c r="T17" i="3"/>
  <c r="W23" i="2"/>
  <c r="W17" i="3" s="1"/>
  <c r="K23" i="2"/>
  <c r="K17" i="3" s="1"/>
  <c r="Y21" i="2"/>
  <c r="M20" i="1"/>
  <c r="Y20"/>
  <c r="M26"/>
  <c r="M24"/>
  <c r="M22"/>
  <c r="S26"/>
  <c r="S24"/>
  <c r="W23"/>
  <c r="Y24"/>
  <c r="Y26"/>
  <c r="W27"/>
  <c r="AA18" i="3"/>
  <c r="K23" i="5"/>
  <c r="Q23"/>
  <c r="W23"/>
  <c r="D19" i="2"/>
  <c r="D23" s="1"/>
  <c r="D17" i="3" s="1"/>
  <c r="V19" i="2"/>
  <c r="V23" s="1"/>
  <c r="F23"/>
  <c r="P27" i="1"/>
  <c r="S27" s="1"/>
  <c r="Z28"/>
  <c r="Z16" i="3" s="1"/>
  <c r="Z18" s="1"/>
  <c r="J19" i="2"/>
  <c r="J23" s="1"/>
  <c r="M18"/>
  <c r="Y18"/>
  <c r="G19"/>
  <c r="G23" s="1"/>
  <c r="G17" i="3" s="1"/>
  <c r="P19" i="2"/>
  <c r="P23" s="1"/>
  <c r="M17"/>
  <c r="Y17"/>
  <c r="S18"/>
  <c r="K19"/>
  <c r="Q19"/>
  <c r="W19"/>
  <c r="S17"/>
  <c r="M16"/>
  <c r="S16"/>
  <c r="Y16"/>
  <c r="L19"/>
  <c r="R19"/>
  <c r="J24" i="5"/>
  <c r="V24"/>
  <c r="Q24"/>
  <c r="W24"/>
  <c r="S19"/>
  <c r="L24"/>
  <c r="R24"/>
  <c r="X24"/>
  <c r="M19"/>
  <c r="Y19"/>
  <c r="Y23"/>
  <c r="S23"/>
  <c r="L15"/>
  <c r="P15"/>
  <c r="R15"/>
  <c r="X15"/>
  <c r="M13"/>
  <c r="Y13"/>
  <c r="K15"/>
  <c r="Q15"/>
  <c r="W15"/>
  <c r="M17"/>
  <c r="S17"/>
  <c r="Y17"/>
  <c r="M20"/>
  <c r="S20"/>
  <c r="Y20"/>
  <c r="L19"/>
  <c r="R19"/>
  <c r="L23"/>
  <c r="R23"/>
  <c r="O29" l="1"/>
  <c r="H31"/>
  <c r="O31" s="1"/>
  <c r="V17" i="3"/>
  <c r="Y23" i="2"/>
  <c r="Y17" i="3" s="1"/>
  <c r="G24" i="5"/>
  <c r="Y15"/>
  <c r="P17" i="3"/>
  <c r="S23" i="2"/>
  <c r="S17" i="3" s="1"/>
  <c r="J17"/>
  <c r="M23" i="2"/>
  <c r="M17" i="3" s="1"/>
  <c r="X23" i="2"/>
  <c r="X17" i="3" s="1"/>
  <c r="F17"/>
  <c r="L23" i="2"/>
  <c r="L17" i="3" s="1"/>
  <c r="M19" i="2"/>
  <c r="Y19"/>
  <c r="S19"/>
  <c r="P24" i="5"/>
  <c r="S24" s="1"/>
  <c r="S15"/>
  <c r="Y24"/>
  <c r="M24"/>
  <c r="Y16" i="1" l="1"/>
  <c r="X17"/>
  <c r="X18"/>
  <c r="X16"/>
  <c r="W17"/>
  <c r="W18"/>
  <c r="W16"/>
  <c r="R17"/>
  <c r="R18"/>
  <c r="R16"/>
  <c r="Q17"/>
  <c r="Q18"/>
  <c r="Q16"/>
  <c r="L17"/>
  <c r="L18"/>
  <c r="L16"/>
  <c r="K17"/>
  <c r="K18"/>
  <c r="K16"/>
  <c r="V17"/>
  <c r="Y17" s="1"/>
  <c r="V18"/>
  <c r="V19" s="1"/>
  <c r="V28" s="1"/>
  <c r="U19"/>
  <c r="U28" s="1"/>
  <c r="T19"/>
  <c r="T28" s="1"/>
  <c r="V16"/>
  <c r="P17"/>
  <c r="S17" s="1"/>
  <c r="P18"/>
  <c r="P16"/>
  <c r="S16" s="1"/>
  <c r="O19"/>
  <c r="O28" s="1"/>
  <c r="P19"/>
  <c r="P28" s="1"/>
  <c r="N19"/>
  <c r="N28" s="1"/>
  <c r="J17"/>
  <c r="M17" s="1"/>
  <c r="J18"/>
  <c r="J16"/>
  <c r="M16" s="1"/>
  <c r="G17"/>
  <c r="G18"/>
  <c r="G19" s="1"/>
  <c r="G28" s="1"/>
  <c r="G16" i="3" s="1"/>
  <c r="G18" s="1"/>
  <c r="G16" i="1"/>
  <c r="D17"/>
  <c r="D18"/>
  <c r="D16"/>
  <c r="C19"/>
  <c r="C28" s="1"/>
  <c r="C16" i="3" s="1"/>
  <c r="C18" s="1"/>
  <c r="E19" i="1"/>
  <c r="E28" s="1"/>
  <c r="E16" i="3" s="1"/>
  <c r="E18" s="1"/>
  <c r="F19" i="1"/>
  <c r="F28" s="1"/>
  <c r="F16" i="3" s="1"/>
  <c r="F18" s="1"/>
  <c r="H19" i="1"/>
  <c r="H28" s="1"/>
  <c r="I19"/>
  <c r="I28" s="1"/>
  <c r="B19"/>
  <c r="B28" s="1"/>
  <c r="B16" i="3" s="1"/>
  <c r="B18" s="1"/>
  <c r="H16" l="1"/>
  <c r="H18" s="1"/>
  <c r="K28" i="1"/>
  <c r="K16" i="3" s="1"/>
  <c r="K18" s="1"/>
  <c r="S28" i="1"/>
  <c r="S16" i="3" s="1"/>
  <c r="S18" s="1"/>
  <c r="P16"/>
  <c r="P18" s="1"/>
  <c r="T16"/>
  <c r="T18" s="1"/>
  <c r="W28" i="1"/>
  <c r="W16" i="3" s="1"/>
  <c r="W18" s="1"/>
  <c r="V16"/>
  <c r="V18" s="1"/>
  <c r="Y28" i="1"/>
  <c r="Y16" i="3" s="1"/>
  <c r="Y18" s="1"/>
  <c r="M18" i="1"/>
  <c r="S18"/>
  <c r="Y18"/>
  <c r="I16" i="3"/>
  <c r="I18" s="1"/>
  <c r="L28" i="1"/>
  <c r="L16" i="3" s="1"/>
  <c r="L18" s="1"/>
  <c r="D19" i="1"/>
  <c r="D28" s="1"/>
  <c r="D16" i="3" s="1"/>
  <c r="D18" s="1"/>
  <c r="J19" i="1"/>
  <c r="N16" i="3"/>
  <c r="N18" s="1"/>
  <c r="Q28" i="1"/>
  <c r="Q16" i="3" s="1"/>
  <c r="Q18" s="1"/>
  <c r="R28" i="1"/>
  <c r="R16" i="3" s="1"/>
  <c r="R18" s="1"/>
  <c r="O16"/>
  <c r="O18" s="1"/>
  <c r="U16"/>
  <c r="U18" s="1"/>
  <c r="X28" i="1"/>
  <c r="X16" i="3" s="1"/>
  <c r="X18" s="1"/>
  <c r="K19" i="1"/>
  <c r="L19"/>
  <c r="Q19"/>
  <c r="R19"/>
  <c r="S19"/>
  <c r="W19"/>
  <c r="X19"/>
  <c r="Y19"/>
  <c r="J28" l="1"/>
  <c r="M19"/>
  <c r="J16" i="3" l="1"/>
  <c r="J18" s="1"/>
  <c r="M28" i="1"/>
  <c r="M16" i="3" s="1"/>
  <c r="M18" s="1"/>
</calcChain>
</file>

<file path=xl/sharedStrings.xml><?xml version="1.0" encoding="utf-8"?>
<sst xmlns="http://schemas.openxmlformats.org/spreadsheetml/2006/main" count="218" uniqueCount="92">
  <si>
    <t xml:space="preserve">MINISTÈRE DES ENSEIGNEMENTS SECONDAIRES                                                                                   RÉPUBLIQUE DU CAMEROUN </t>
  </si>
  <si>
    <t>DÉLÉGATION RÉGIONALE DE L’OUEST                                                                                                             PAIX – TRAVAIL – PATRIE</t>
  </si>
  <si>
    <t xml:space="preserve">GROUPE SCOLAIRE DE LA SOCINAN </t>
  </si>
  <si>
    <t>Autorisation Ministérielle n° -6136/J2/4276/MINEDUC/SG/DEP/SDESP/SAAP</t>
  </si>
  <si>
    <t>classes Intermédiaires</t>
  </si>
  <si>
    <t xml:space="preserve">Statistiques de fin d'année scolaire 2020 - 2021  </t>
  </si>
  <si>
    <t>Classes</t>
  </si>
  <si>
    <t xml:space="preserve">Effectifs </t>
  </si>
  <si>
    <t>Elèves ayant composé</t>
  </si>
  <si>
    <t>Moy  &lt; 7,5</t>
  </si>
  <si>
    <t>Taux de redoublemeent</t>
  </si>
  <si>
    <t>7,5 ≤ M &lt; 8</t>
  </si>
  <si>
    <t xml:space="preserve">Taux de rattrapage </t>
  </si>
  <si>
    <t>M ≥ 8</t>
  </si>
  <si>
    <t xml:space="preserve">Taux de réussite </t>
  </si>
  <si>
    <t>MGC</t>
  </si>
  <si>
    <t>Observations</t>
  </si>
  <si>
    <t>F</t>
  </si>
  <si>
    <t>G</t>
  </si>
  <si>
    <t>T</t>
  </si>
  <si>
    <t>6ème M1</t>
  </si>
  <si>
    <t>6ème M2</t>
  </si>
  <si>
    <t>6ème M3</t>
  </si>
  <si>
    <t xml:space="preserve">Total 6èmes </t>
  </si>
  <si>
    <t xml:space="preserve">5ème </t>
  </si>
  <si>
    <t>4ème ALL</t>
  </si>
  <si>
    <t>4ème ESP</t>
  </si>
  <si>
    <t xml:space="preserve">Total 4èmes </t>
  </si>
  <si>
    <t>2nde A4 ALL</t>
  </si>
  <si>
    <t>2nde A4 Esp</t>
  </si>
  <si>
    <t>2nde C</t>
  </si>
  <si>
    <t xml:space="preserve">Total 2ndes </t>
  </si>
  <si>
    <t>Total section  Francophone</t>
  </si>
  <si>
    <t>Moy  &lt; 8</t>
  </si>
  <si>
    <t xml:space="preserve">MINISTERE DES ENSEIGNEMENTS SECONDAIRES                                               REPUBLIQUE DU CAMEROUN </t>
  </si>
  <si>
    <t>DELEGATION REGIONALE DE L'OUEST                                                                              Paix – Travail - Patrie</t>
  </si>
  <si>
    <t xml:space="preserve">Autorisation Ministérielle n° 6136/32/4276/MINEDUC/SG/DEP/SDESP/SAAP                                   </t>
  </si>
  <si>
    <t xml:space="preserve">Présentation des résultats  de fin d'année  scolaire 2019 - 2020  Classes intermédiaires </t>
  </si>
  <si>
    <t xml:space="preserve">6ème M1 </t>
  </si>
  <si>
    <t>TOTAL  6ème</t>
  </si>
  <si>
    <t xml:space="preserve">4ème ALL </t>
  </si>
  <si>
    <t>Total 4ème</t>
  </si>
  <si>
    <t>2nde A4 ESP</t>
  </si>
  <si>
    <t>9,,61</t>
  </si>
  <si>
    <t xml:space="preserve">Total 2nde </t>
  </si>
  <si>
    <t>Total global</t>
  </si>
  <si>
    <t>Global  classes intermédiaires</t>
  </si>
  <si>
    <t>Présentés</t>
  </si>
  <si>
    <t>Admis</t>
  </si>
  <si>
    <t>Taux</t>
  </si>
  <si>
    <t xml:space="preserve">Section  Francophone </t>
  </si>
  <si>
    <t xml:space="preserve">Section Anglophone </t>
  </si>
  <si>
    <t>Total classes intermédiaires</t>
  </si>
  <si>
    <t>Fait à Bafoussam le 28 Septembre 2020</t>
  </si>
  <si>
    <t>Le Principal</t>
  </si>
  <si>
    <t>Le Censeur</t>
  </si>
  <si>
    <t>FOTIE  Moïse</t>
  </si>
  <si>
    <t>FOTSING  Emmanuel</t>
  </si>
  <si>
    <t>Form 1 A</t>
  </si>
  <si>
    <t>Form 1 B</t>
  </si>
  <si>
    <t>Form 1 C</t>
  </si>
  <si>
    <t>Total Form 1</t>
  </si>
  <si>
    <t>Form 2</t>
  </si>
  <si>
    <t>Form 3</t>
  </si>
  <si>
    <t>Form 4</t>
  </si>
  <si>
    <t xml:space="preserve">2020/2021 END OF YEAR RESULTS STATISTICS </t>
  </si>
  <si>
    <t>INTERMEDIARY CLASSES</t>
  </si>
  <si>
    <t>REGISTERED</t>
  </si>
  <si>
    <t>PRESENT</t>
  </si>
  <si>
    <t>Av  &lt; 8</t>
  </si>
  <si>
    <t>RATE TO REPEAT</t>
  </si>
  <si>
    <t>8 ≤ Av &lt; 9</t>
  </si>
  <si>
    <t>RATE OF RESEATS</t>
  </si>
  <si>
    <t>Av ≥ 9</t>
  </si>
  <si>
    <t>SUCCESS RATE</t>
  </si>
  <si>
    <t>CA</t>
  </si>
  <si>
    <t>SUCCESS RATE 2019/2020</t>
  </si>
  <si>
    <t>Moy ≥ 9</t>
  </si>
  <si>
    <t>8 ≤ Moy &lt; 9</t>
  </si>
  <si>
    <t>DONE IN BAFOUSSAM THE 30/06/2021</t>
  </si>
  <si>
    <t>THE VICE PRINCIPAL</t>
  </si>
  <si>
    <t>YOUBESIH MARIE</t>
  </si>
  <si>
    <t>FAIT A BAFOUSSAM LE 30 JUIN 2021</t>
  </si>
  <si>
    <t>LE CENSEUR</t>
  </si>
  <si>
    <t>FOTSING EMMANUEL</t>
  </si>
  <si>
    <t xml:space="preserve">Section Francophone </t>
  </si>
  <si>
    <t>Total Global  de l'établissement</t>
  </si>
  <si>
    <t>Récapitulatif classes Intermédiaires</t>
  </si>
  <si>
    <t>Taux de redoublement</t>
  </si>
  <si>
    <t>Taux de réussite 2019 - 2020</t>
  </si>
  <si>
    <t xml:space="preserve">MINISTÈRE DES ENSEIGNEMENTS SECONDAIRES                                                                                           RÉPUBLIQUE DU CAMEROUN </t>
  </si>
  <si>
    <t>Présents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</si>
</sst>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2"/>
      <color rgb="FF000000"/>
      <name val="Tahoma"/>
      <family val="2"/>
    </font>
    <font>
      <sz val="9"/>
      <color rgb="FF000000"/>
      <name val="Tahoma"/>
      <family val="2"/>
    </font>
    <font>
      <sz val="22"/>
      <color theme="1"/>
      <name val="Arial"/>
      <family val="2"/>
    </font>
    <font>
      <sz val="24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justify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10" fontId="7" fillId="0" borderId="1" xfId="0" applyNumberFormat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1" xfId="0" applyFont="1" applyBorder="1"/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/>
    <xf numFmtId="0" fontId="24" fillId="0" borderId="1" xfId="0" applyFont="1" applyBorder="1" applyAlignment="1">
      <alignment horizontal="center" vertical="center"/>
    </xf>
    <xf numFmtId="10" fontId="24" fillId="0" borderId="1" xfId="0" applyNumberFormat="1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/>
    </xf>
    <xf numFmtId="10" fontId="11" fillId="0" borderId="1" xfId="0" applyNumberFormat="1" applyFont="1" applyBorder="1" applyAlignment="1">
      <alignment horizontal="center" vertical="center" textRotation="90"/>
    </xf>
    <xf numFmtId="10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2</xdr:row>
      <xdr:rowOff>9525</xdr:rowOff>
    </xdr:from>
    <xdr:to>
      <xdr:col>13</xdr:col>
      <xdr:colOff>142875</xdr:colOff>
      <xdr:row>5</xdr:row>
      <xdr:rowOff>114300</xdr:rowOff>
    </xdr:to>
    <xdr:pic>
      <xdr:nvPicPr>
        <xdr:cNvPr id="2" name="Imag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358" t="10417" r="31830" b="23404"/>
        <a:stretch>
          <a:fillRect/>
        </a:stretch>
      </xdr:blipFill>
      <xdr:spPr bwMode="auto">
        <a:xfrm>
          <a:off x="4048125" y="390525"/>
          <a:ext cx="1123950" cy="676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8</xdr:row>
      <xdr:rowOff>38099</xdr:rowOff>
    </xdr:from>
    <xdr:to>
      <xdr:col>26</xdr:col>
      <xdr:colOff>247650</xdr:colOff>
      <xdr:row>8</xdr:row>
      <xdr:rowOff>83818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1571624"/>
          <a:ext cx="9363075" cy="45719"/>
        </a:xfrm>
        <a:prstGeom prst="line">
          <a:avLst/>
        </a:prstGeom>
        <a:noFill/>
        <a:ln w="57150" cmpd="thickThin">
          <a:solidFill>
            <a:srgbClr val="000000"/>
          </a:solidFill>
          <a:prstDash val="dashDot"/>
          <a:round/>
          <a:headEnd/>
          <a:tailEnd/>
        </a:ln>
      </xdr:spPr>
    </xdr:sp>
    <xdr:clientData/>
  </xdr:twoCellAnchor>
  <xdr:twoCellAnchor>
    <xdr:from>
      <xdr:col>0</xdr:col>
      <xdr:colOff>161924</xdr:colOff>
      <xdr:row>3</xdr:row>
      <xdr:rowOff>0</xdr:rowOff>
    </xdr:from>
    <xdr:to>
      <xdr:col>7</xdr:col>
      <xdr:colOff>152399</xdr:colOff>
      <xdr:row>6</xdr:row>
      <xdr:rowOff>76200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61924" y="571500"/>
          <a:ext cx="3133725" cy="6572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GROUPE SCOLARE DE LA SOCINAN</a:t>
          </a:r>
          <a:endParaRPr lang="fr-FR" sz="12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fr-FR" sz="14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COLLEGE BILINGUE MAAK PAULO</a:t>
          </a:r>
          <a:endParaRPr lang="fr-FR" sz="12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BP 25, Tèl :33-44-19-95/Bafoussam</a:t>
          </a:r>
        </a:p>
      </xdr:txBody>
    </xdr:sp>
    <xdr:clientData/>
  </xdr:twoCellAnchor>
  <xdr:twoCellAnchor>
    <xdr:from>
      <xdr:col>16</xdr:col>
      <xdr:colOff>114300</xdr:colOff>
      <xdr:row>3</xdr:row>
      <xdr:rowOff>133350</xdr:rowOff>
    </xdr:from>
    <xdr:to>
      <xdr:col>20</xdr:col>
      <xdr:colOff>247650</xdr:colOff>
      <xdr:row>6</xdr:row>
      <xdr:rowOff>66675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6086475" y="704850"/>
          <a:ext cx="1390650" cy="5143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/>
          <a:r>
            <a:rPr lang="fr-FR" sz="3600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Arial Black"/>
            </a:rPr>
            <a:t>CBMP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</xdr:row>
      <xdr:rowOff>171450</xdr:rowOff>
    </xdr:from>
    <xdr:to>
      <xdr:col>18</xdr:col>
      <xdr:colOff>66675</xdr:colOff>
      <xdr:row>5</xdr:row>
      <xdr:rowOff>85725</xdr:rowOff>
    </xdr:to>
    <xdr:pic>
      <xdr:nvPicPr>
        <xdr:cNvPr id="2" name="Imag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358" t="10417" r="31830" b="23404"/>
        <a:stretch>
          <a:fillRect/>
        </a:stretch>
      </xdr:blipFill>
      <xdr:spPr bwMode="auto">
        <a:xfrm>
          <a:off x="4162425" y="361950"/>
          <a:ext cx="1343025" cy="676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8</xdr:row>
      <xdr:rowOff>38099</xdr:rowOff>
    </xdr:from>
    <xdr:to>
      <xdr:col>26</xdr:col>
      <xdr:colOff>247650</xdr:colOff>
      <xdr:row>8</xdr:row>
      <xdr:rowOff>83818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1571624"/>
          <a:ext cx="10306050" cy="45719"/>
        </a:xfrm>
        <a:prstGeom prst="line">
          <a:avLst/>
        </a:prstGeom>
        <a:noFill/>
        <a:ln w="57150" cmpd="thickThin">
          <a:solidFill>
            <a:srgbClr val="000000"/>
          </a:solidFill>
          <a:prstDash val="dashDot"/>
          <a:round/>
          <a:headEnd/>
          <a:tailEnd/>
        </a:ln>
      </xdr:spPr>
    </xdr:sp>
    <xdr:clientData/>
  </xdr:twoCellAnchor>
  <xdr:twoCellAnchor>
    <xdr:from>
      <xdr:col>0</xdr:col>
      <xdr:colOff>161924</xdr:colOff>
      <xdr:row>3</xdr:row>
      <xdr:rowOff>0</xdr:rowOff>
    </xdr:from>
    <xdr:to>
      <xdr:col>7</xdr:col>
      <xdr:colOff>152399</xdr:colOff>
      <xdr:row>6</xdr:row>
      <xdr:rowOff>76200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61924" y="571500"/>
          <a:ext cx="2762250" cy="6572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GROUPE SCOLARE DE LA SOCINAN</a:t>
          </a:r>
          <a:endParaRPr lang="fr-FR" sz="12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fr-FR" sz="14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COLLEGE BILINGUE MAAK PAULO</a:t>
          </a:r>
          <a:endParaRPr lang="fr-FR" sz="12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BP 25, Tèl :33-44-19-95/Bafoussam</a:t>
          </a:r>
        </a:p>
      </xdr:txBody>
    </xdr:sp>
    <xdr:clientData/>
  </xdr:twoCellAnchor>
  <xdr:twoCellAnchor>
    <xdr:from>
      <xdr:col>22</xdr:col>
      <xdr:colOff>28575</xdr:colOff>
      <xdr:row>2</xdr:row>
      <xdr:rowOff>76200</xdr:rowOff>
    </xdr:from>
    <xdr:to>
      <xdr:col>25</xdr:col>
      <xdr:colOff>219075</xdr:colOff>
      <xdr:row>5</xdr:row>
      <xdr:rowOff>19050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6467475" y="457200"/>
          <a:ext cx="1447800" cy="5143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/>
          <a:r>
            <a:rPr lang="fr-FR" sz="3600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Arial Black"/>
            </a:rPr>
            <a:t>CBMP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3</xdr:row>
      <xdr:rowOff>0</xdr:rowOff>
    </xdr:from>
    <xdr:to>
      <xdr:col>17</xdr:col>
      <xdr:colOff>161925</xdr:colOff>
      <xdr:row>6</xdr:row>
      <xdr:rowOff>95250</xdr:rowOff>
    </xdr:to>
    <xdr:pic>
      <xdr:nvPicPr>
        <xdr:cNvPr id="2" name="Imag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358" t="10417" r="31830" b="23404"/>
        <a:stretch>
          <a:fillRect/>
        </a:stretch>
      </xdr:blipFill>
      <xdr:spPr bwMode="auto">
        <a:xfrm>
          <a:off x="3981450" y="571500"/>
          <a:ext cx="885825" cy="676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8</xdr:row>
      <xdr:rowOff>38099</xdr:rowOff>
    </xdr:from>
    <xdr:to>
      <xdr:col>26</xdr:col>
      <xdr:colOff>247650</xdr:colOff>
      <xdr:row>8</xdr:row>
      <xdr:rowOff>83818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1571624"/>
          <a:ext cx="8267700" cy="45719"/>
        </a:xfrm>
        <a:prstGeom prst="line">
          <a:avLst/>
        </a:prstGeom>
        <a:noFill/>
        <a:ln w="57150" cmpd="thickThin">
          <a:solidFill>
            <a:srgbClr val="000000"/>
          </a:solidFill>
          <a:prstDash val="dashDot"/>
          <a:round/>
          <a:headEnd/>
          <a:tailEnd/>
        </a:ln>
      </xdr:spPr>
    </xdr:sp>
    <xdr:clientData/>
  </xdr:twoCellAnchor>
  <xdr:twoCellAnchor>
    <xdr:from>
      <xdr:col>0</xdr:col>
      <xdr:colOff>161924</xdr:colOff>
      <xdr:row>3</xdr:row>
      <xdr:rowOff>0</xdr:rowOff>
    </xdr:from>
    <xdr:to>
      <xdr:col>10</xdr:col>
      <xdr:colOff>228600</xdr:colOff>
      <xdr:row>6</xdr:row>
      <xdr:rowOff>47625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61924" y="571500"/>
          <a:ext cx="3038476" cy="6286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GROUPE SCOLARE DE LA SOCINAN</a:t>
          </a:r>
          <a:endParaRPr lang="fr-FR" sz="12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fr-FR" sz="14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COLLEGE BILINGUE MAAK PAULO</a:t>
          </a:r>
          <a:endParaRPr lang="fr-FR" sz="12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BP 25, Tèl :33-44-19-95/Bafoussam</a:t>
          </a:r>
        </a:p>
      </xdr:txBody>
    </xdr:sp>
    <xdr:clientData/>
  </xdr:twoCellAnchor>
  <xdr:twoCellAnchor>
    <xdr:from>
      <xdr:col>23</xdr:col>
      <xdr:colOff>238125</xdr:colOff>
      <xdr:row>2</xdr:row>
      <xdr:rowOff>152400</xdr:rowOff>
    </xdr:from>
    <xdr:to>
      <xdr:col>25</xdr:col>
      <xdr:colOff>523875</xdr:colOff>
      <xdr:row>5</xdr:row>
      <xdr:rowOff>95250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6429375" y="533400"/>
          <a:ext cx="1123950" cy="5143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/>
          <a:r>
            <a:rPr lang="fr-FR" sz="3600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Arial Black"/>
            </a:rPr>
            <a:t>CBMP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</xdr:row>
      <xdr:rowOff>9525</xdr:rowOff>
    </xdr:from>
    <xdr:to>
      <xdr:col>16</xdr:col>
      <xdr:colOff>109323</xdr:colOff>
      <xdr:row>4</xdr:row>
      <xdr:rowOff>142875</xdr:rowOff>
    </xdr:to>
    <xdr:pic>
      <xdr:nvPicPr>
        <xdr:cNvPr id="2" name="Image 20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52925" y="209550"/>
          <a:ext cx="633198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2</xdr:row>
      <xdr:rowOff>19050</xdr:rowOff>
    </xdr:from>
    <xdr:to>
      <xdr:col>11</xdr:col>
      <xdr:colOff>28575</xdr:colOff>
      <xdr:row>5</xdr:row>
      <xdr:rowOff>76200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" y="419100"/>
          <a:ext cx="3438524" cy="63817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GROUPE SCOLAIRE DE LA SOCINAN 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COLLEGE BILINGUE MAAK-PAULO</a:t>
          </a:r>
          <a:endParaRPr lang="fr-FR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B.P 25  TEL : 233 – 44- 19 – 95  / BAFOUSSAM</a:t>
          </a:r>
        </a:p>
      </xdr:txBody>
    </xdr:sp>
    <xdr:clientData/>
  </xdr:twoCellAnchor>
  <xdr:twoCellAnchor>
    <xdr:from>
      <xdr:col>18</xdr:col>
      <xdr:colOff>228600</xdr:colOff>
      <xdr:row>1</xdr:row>
      <xdr:rowOff>190500</xdr:rowOff>
    </xdr:from>
    <xdr:to>
      <xdr:col>24</xdr:col>
      <xdr:colOff>257175</xdr:colOff>
      <xdr:row>4</xdr:row>
      <xdr:rowOff>161925</xdr:rowOff>
    </xdr:to>
    <xdr:sp macro="" textlink="">
      <xdr:nvSpPr>
        <xdr:cNvPr id="4" name="WordArt 5"/>
        <xdr:cNvSpPr>
          <a:spLocks noChangeArrowheads="1" noChangeShapeType="1" noTextEdit="1"/>
        </xdr:cNvSpPr>
      </xdr:nvSpPr>
      <xdr:spPr bwMode="auto">
        <a:xfrm>
          <a:off x="6057900" y="390525"/>
          <a:ext cx="2257425" cy="561975"/>
        </a:xfrm>
        <a:prstGeom prst="rect">
          <a:avLst/>
        </a:prstGeom>
        <a:extLs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Deflate">
            <a:avLst>
              <a:gd name="adj" fmla="val 26227"/>
            </a:avLst>
          </a:prstTxWarp>
        </a:bodyPr>
        <a:lstStyle/>
        <a:p>
          <a:pPr algn="ctr" rtl="0">
            <a:buNone/>
          </a:pPr>
          <a:r>
            <a:rPr lang="fr-F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Impact" panose="020B0806030902050204" pitchFamily="34" charset="0"/>
            </a:rPr>
            <a:t>CBMP</a:t>
          </a:r>
        </a:p>
      </xdr:txBody>
    </xdr:sp>
    <xdr:clientData/>
  </xdr:twoCellAnchor>
  <xdr:twoCellAnchor>
    <xdr:from>
      <xdr:col>16</xdr:col>
      <xdr:colOff>295274</xdr:colOff>
      <xdr:row>4</xdr:row>
      <xdr:rowOff>152400</xdr:rowOff>
    </xdr:from>
    <xdr:to>
      <xdr:col>25</xdr:col>
      <xdr:colOff>342899</xdr:colOff>
      <xdr:row>6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172074" y="942975"/>
          <a:ext cx="37623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Année Scolaire  2019/ 2020</a:t>
          </a:r>
          <a:endParaRPr lang="fr-FR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0</xdr:colOff>
      <xdr:row>6</xdr:row>
      <xdr:rowOff>180974</xdr:rowOff>
    </xdr:from>
    <xdr:to>
      <xdr:col>25</xdr:col>
      <xdr:colOff>447675</xdr:colOff>
      <xdr:row>7</xdr:row>
      <xdr:rowOff>36193</xdr:rowOff>
    </xdr:to>
    <xdr:grpSp>
      <xdr:nvGrpSpPr>
        <xdr:cNvPr id="6" name="Group 1"/>
        <xdr:cNvGrpSpPr>
          <a:grpSpLocks/>
        </xdr:cNvGrpSpPr>
      </xdr:nvGrpSpPr>
      <xdr:grpSpPr bwMode="auto">
        <a:xfrm flipV="1">
          <a:off x="0" y="1352549"/>
          <a:ext cx="19497675" cy="45719"/>
          <a:chOff x="91" y="2781"/>
          <a:chExt cx="16780" cy="39"/>
        </a:xfrm>
      </xdr:grpSpPr>
      <xdr:sp macro="" textlink="">
        <xdr:nvSpPr>
          <xdr:cNvPr id="7" name="Line 3"/>
          <xdr:cNvSpPr>
            <a:spLocks noChangeShapeType="1"/>
          </xdr:cNvSpPr>
        </xdr:nvSpPr>
        <xdr:spPr bwMode="auto">
          <a:xfrm>
            <a:off x="148" y="2781"/>
            <a:ext cx="16723" cy="0"/>
          </a:xfrm>
          <a:prstGeom prst="line">
            <a:avLst/>
          </a:prstGeom>
          <a:noFill/>
          <a:ln w="19050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8" name="Line 2"/>
          <xdr:cNvSpPr>
            <a:spLocks noChangeShapeType="1"/>
          </xdr:cNvSpPr>
        </xdr:nvSpPr>
        <xdr:spPr bwMode="auto">
          <a:xfrm>
            <a:off x="91" y="2820"/>
            <a:ext cx="16723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6"/>
  <sheetViews>
    <sheetView topLeftCell="A25" workbookViewId="0">
      <selection activeCell="S16" sqref="S16"/>
    </sheetView>
  </sheetViews>
  <sheetFormatPr baseColWidth="10" defaultColWidth="11.42578125" defaultRowHeight="15"/>
  <cols>
    <col min="1" max="1" width="11.42578125" customWidth="1"/>
    <col min="2" max="26" width="5.7109375" customWidth="1"/>
    <col min="27" max="27" width="11.42578125" customWidth="1"/>
    <col min="28" max="28" width="14.7109375" customWidth="1"/>
  </cols>
  <sheetData>
    <row r="1" spans="1:28">
      <c r="A1" s="1" t="s">
        <v>0</v>
      </c>
    </row>
    <row r="2" spans="1:28">
      <c r="A2" s="1" t="s">
        <v>1</v>
      </c>
    </row>
    <row r="3" spans="1:28">
      <c r="A3" s="1" t="s">
        <v>2</v>
      </c>
    </row>
    <row r="4" spans="1:28">
      <c r="A4" s="2"/>
    </row>
    <row r="6" spans="1:28" ht="15.75">
      <c r="A6" s="3"/>
    </row>
    <row r="8" spans="1:28">
      <c r="A8" s="50" t="s">
        <v>3</v>
      </c>
      <c r="B8" s="50"/>
      <c r="C8" s="50"/>
      <c r="D8" s="50"/>
      <c r="E8" s="50"/>
      <c r="F8" s="50"/>
      <c r="G8" s="50"/>
      <c r="H8" s="50"/>
      <c r="I8" s="50"/>
      <c r="J8" s="50"/>
    </row>
    <row r="9" spans="1:28">
      <c r="A9" s="4"/>
    </row>
    <row r="11" spans="1:28" ht="30">
      <c r="A11" s="51" t="s">
        <v>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8" ht="27">
      <c r="A12" s="52" t="s">
        <v>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1:28" ht="12" customHeight="1">
      <c r="A13" s="13"/>
      <c r="B13" s="8"/>
      <c r="C13" s="9"/>
      <c r="D13" s="10"/>
      <c r="E13" s="8"/>
      <c r="F13" s="9"/>
      <c r="G13" s="10"/>
      <c r="H13" s="8"/>
      <c r="I13" s="9"/>
      <c r="J13" s="10"/>
      <c r="K13" s="8"/>
      <c r="L13" s="9"/>
      <c r="M13" s="10"/>
      <c r="N13" s="8"/>
      <c r="O13" s="9"/>
      <c r="P13" s="10"/>
      <c r="Q13" s="8"/>
      <c r="R13" s="9"/>
      <c r="S13" s="10"/>
      <c r="T13" s="8"/>
      <c r="U13" s="9"/>
      <c r="V13" s="10"/>
      <c r="W13" s="8"/>
      <c r="X13" s="9"/>
      <c r="Y13" s="10"/>
      <c r="Z13" s="13"/>
      <c r="AA13" s="13"/>
    </row>
    <row r="14" spans="1:28" ht="24.95" customHeight="1">
      <c r="A14" s="66" t="s">
        <v>6</v>
      </c>
      <c r="B14" s="63" t="s">
        <v>7</v>
      </c>
      <c r="C14" s="64"/>
      <c r="D14" s="65"/>
      <c r="E14" s="55" t="s">
        <v>8</v>
      </c>
      <c r="F14" s="56"/>
      <c r="G14" s="57"/>
      <c r="H14" s="58" t="s">
        <v>33</v>
      </c>
      <c r="I14" s="59"/>
      <c r="J14" s="60"/>
      <c r="K14" s="55" t="s">
        <v>10</v>
      </c>
      <c r="L14" s="56"/>
      <c r="M14" s="57"/>
      <c r="N14" s="58" t="s">
        <v>78</v>
      </c>
      <c r="O14" s="59"/>
      <c r="P14" s="60"/>
      <c r="Q14" s="55" t="s">
        <v>12</v>
      </c>
      <c r="R14" s="56"/>
      <c r="S14" s="57"/>
      <c r="T14" s="58" t="s">
        <v>77</v>
      </c>
      <c r="U14" s="59"/>
      <c r="V14" s="60"/>
      <c r="W14" s="55" t="s">
        <v>14</v>
      </c>
      <c r="X14" s="56"/>
      <c r="Y14" s="57"/>
      <c r="Z14" s="61" t="s">
        <v>15</v>
      </c>
      <c r="AA14" s="53" t="s">
        <v>89</v>
      </c>
      <c r="AB14" s="48" t="s">
        <v>16</v>
      </c>
    </row>
    <row r="15" spans="1:28" ht="24.95" customHeight="1">
      <c r="A15" s="67"/>
      <c r="B15" s="14" t="s">
        <v>17</v>
      </c>
      <c r="C15" s="14" t="s">
        <v>18</v>
      </c>
      <c r="D15" s="14" t="s">
        <v>19</v>
      </c>
      <c r="E15" s="14" t="s">
        <v>17</v>
      </c>
      <c r="F15" s="14" t="s">
        <v>18</v>
      </c>
      <c r="G15" s="14" t="s">
        <v>19</v>
      </c>
      <c r="H15" s="14" t="s">
        <v>17</v>
      </c>
      <c r="I15" s="14" t="s">
        <v>18</v>
      </c>
      <c r="J15" s="14" t="s">
        <v>19</v>
      </c>
      <c r="K15" s="14" t="s">
        <v>17</v>
      </c>
      <c r="L15" s="14" t="s">
        <v>18</v>
      </c>
      <c r="M15" s="14" t="s">
        <v>19</v>
      </c>
      <c r="N15" s="14" t="s">
        <v>17</v>
      </c>
      <c r="O15" s="14" t="s">
        <v>18</v>
      </c>
      <c r="P15" s="14" t="s">
        <v>19</v>
      </c>
      <c r="Q15" s="14" t="s">
        <v>17</v>
      </c>
      <c r="R15" s="14" t="s">
        <v>18</v>
      </c>
      <c r="S15" s="14" t="s">
        <v>19</v>
      </c>
      <c r="T15" s="14" t="s">
        <v>17</v>
      </c>
      <c r="U15" s="14" t="s">
        <v>18</v>
      </c>
      <c r="V15" s="14" t="s">
        <v>19</v>
      </c>
      <c r="W15" s="14" t="s">
        <v>17</v>
      </c>
      <c r="X15" s="14" t="s">
        <v>18</v>
      </c>
      <c r="Y15" s="14" t="s">
        <v>19</v>
      </c>
      <c r="Z15" s="62"/>
      <c r="AA15" s="54"/>
      <c r="AB15" s="49"/>
    </row>
    <row r="16" spans="1:28" ht="30" customHeight="1">
      <c r="A16" s="6" t="s">
        <v>20</v>
      </c>
      <c r="B16" s="35">
        <v>28</v>
      </c>
      <c r="C16" s="35">
        <v>22</v>
      </c>
      <c r="D16" s="35">
        <f>SUM(B16:C16)</f>
        <v>50</v>
      </c>
      <c r="E16" s="35">
        <v>28</v>
      </c>
      <c r="F16" s="35">
        <v>22</v>
      </c>
      <c r="G16" s="35">
        <f>SUM(E16:F16)</f>
        <v>50</v>
      </c>
      <c r="H16" s="35">
        <v>1</v>
      </c>
      <c r="I16" s="35">
        <v>0</v>
      </c>
      <c r="J16" s="35">
        <f>SUM(H16:I16)</f>
        <v>1</v>
      </c>
      <c r="K16" s="36">
        <f>H16/E16</f>
        <v>3.5714285714285712E-2</v>
      </c>
      <c r="L16" s="36">
        <f>I16/F16</f>
        <v>0</v>
      </c>
      <c r="M16" s="36">
        <f>J16/G16</f>
        <v>0.02</v>
      </c>
      <c r="N16" s="35">
        <v>0</v>
      </c>
      <c r="O16" s="35">
        <v>3</v>
      </c>
      <c r="P16" s="35">
        <f>SUM(N16:O16)</f>
        <v>3</v>
      </c>
      <c r="Q16" s="36">
        <f>N16/E16</f>
        <v>0</v>
      </c>
      <c r="R16" s="36">
        <f>O16/F16</f>
        <v>0.13636363636363635</v>
      </c>
      <c r="S16" s="36">
        <f>P16/G16</f>
        <v>0.06</v>
      </c>
      <c r="T16" s="35">
        <v>26</v>
      </c>
      <c r="U16" s="35">
        <v>18</v>
      </c>
      <c r="V16" s="35">
        <f>SUM(T16:U16)</f>
        <v>44</v>
      </c>
      <c r="W16" s="36">
        <f>T16/E16</f>
        <v>0.9285714285714286</v>
      </c>
      <c r="X16" s="36">
        <f>U16/F16</f>
        <v>0.81818181818181823</v>
      </c>
      <c r="Y16" s="36">
        <f>V16/G16</f>
        <v>0.88</v>
      </c>
      <c r="Z16" s="35">
        <v>10.7</v>
      </c>
      <c r="AA16" s="36"/>
      <c r="AB16" s="7"/>
    </row>
    <row r="17" spans="1:28" ht="30" customHeight="1">
      <c r="A17" s="6" t="s">
        <v>21</v>
      </c>
      <c r="B17" s="35">
        <v>26</v>
      </c>
      <c r="C17" s="35">
        <v>25</v>
      </c>
      <c r="D17" s="35">
        <f t="shared" ref="D17:D18" si="0">SUM(B17:C17)</f>
        <v>51</v>
      </c>
      <c r="E17" s="35">
        <v>26</v>
      </c>
      <c r="F17" s="35">
        <v>25</v>
      </c>
      <c r="G17" s="35">
        <f t="shared" ref="G17:G18" si="1">SUM(E17:F17)</f>
        <v>51</v>
      </c>
      <c r="H17" s="35">
        <v>0</v>
      </c>
      <c r="I17" s="35">
        <v>1</v>
      </c>
      <c r="J17" s="35">
        <f t="shared" ref="J17:J18" si="2">SUM(H17:I17)</f>
        <v>1</v>
      </c>
      <c r="K17" s="36">
        <f t="shared" ref="K17:K28" si="3">H17/E17</f>
        <v>0</v>
      </c>
      <c r="L17" s="36">
        <f t="shared" ref="L17:L28" si="4">I17/F17</f>
        <v>0.04</v>
      </c>
      <c r="M17" s="36">
        <f t="shared" ref="M17:M28" si="5">J17/G17</f>
        <v>1.9607843137254902E-2</v>
      </c>
      <c r="N17" s="35">
        <v>2</v>
      </c>
      <c r="O17" s="35">
        <v>1</v>
      </c>
      <c r="P17" s="35">
        <f t="shared" ref="P17:P18" si="6">SUM(N17:O17)</f>
        <v>3</v>
      </c>
      <c r="Q17" s="36">
        <f t="shared" ref="Q17:Q28" si="7">N17/E17</f>
        <v>7.6923076923076927E-2</v>
      </c>
      <c r="R17" s="36">
        <f t="shared" ref="R17:R28" si="8">O17/F17</f>
        <v>0.04</v>
      </c>
      <c r="S17" s="36">
        <f t="shared" ref="S17:S28" si="9">P17/G17</f>
        <v>5.8823529411764705E-2</v>
      </c>
      <c r="T17" s="35">
        <v>24</v>
      </c>
      <c r="U17" s="35">
        <v>23</v>
      </c>
      <c r="V17" s="35">
        <f t="shared" ref="V17:V18" si="10">SUM(T17:U17)</f>
        <v>47</v>
      </c>
      <c r="W17" s="36">
        <f t="shared" ref="W17:W28" si="11">T17/E17</f>
        <v>0.92307692307692313</v>
      </c>
      <c r="X17" s="36">
        <f t="shared" ref="X17:X28" si="12">U17/F17</f>
        <v>0.92</v>
      </c>
      <c r="Y17" s="36">
        <f t="shared" ref="Y17:Y28" si="13">V17/G17</f>
        <v>0.92156862745098034</v>
      </c>
      <c r="Z17" s="35">
        <v>10.7</v>
      </c>
      <c r="AA17" s="36"/>
      <c r="AB17" s="7"/>
    </row>
    <row r="18" spans="1:28" ht="30" customHeight="1">
      <c r="A18" s="6" t="s">
        <v>22</v>
      </c>
      <c r="B18" s="35">
        <v>23</v>
      </c>
      <c r="C18" s="35">
        <v>25</v>
      </c>
      <c r="D18" s="35">
        <f t="shared" si="0"/>
        <v>48</v>
      </c>
      <c r="E18" s="35">
        <v>22</v>
      </c>
      <c r="F18" s="35">
        <v>23</v>
      </c>
      <c r="G18" s="35">
        <f t="shared" si="1"/>
        <v>45</v>
      </c>
      <c r="H18" s="35">
        <v>0</v>
      </c>
      <c r="I18" s="35">
        <v>1</v>
      </c>
      <c r="J18" s="35">
        <f t="shared" si="2"/>
        <v>1</v>
      </c>
      <c r="K18" s="36">
        <f t="shared" si="3"/>
        <v>0</v>
      </c>
      <c r="L18" s="36">
        <f t="shared" si="4"/>
        <v>4.3478260869565216E-2</v>
      </c>
      <c r="M18" s="36">
        <f t="shared" si="5"/>
        <v>2.2222222222222223E-2</v>
      </c>
      <c r="N18" s="35">
        <v>2</v>
      </c>
      <c r="O18" s="35">
        <v>0</v>
      </c>
      <c r="P18" s="35">
        <f t="shared" si="6"/>
        <v>2</v>
      </c>
      <c r="Q18" s="36">
        <f t="shared" si="7"/>
        <v>9.0909090909090912E-2</v>
      </c>
      <c r="R18" s="36">
        <f t="shared" si="8"/>
        <v>0</v>
      </c>
      <c r="S18" s="36">
        <f t="shared" si="9"/>
        <v>4.4444444444444446E-2</v>
      </c>
      <c r="T18" s="35">
        <v>19</v>
      </c>
      <c r="U18" s="35">
        <v>22</v>
      </c>
      <c r="V18" s="35">
        <f t="shared" si="10"/>
        <v>41</v>
      </c>
      <c r="W18" s="36">
        <f t="shared" si="11"/>
        <v>0.86363636363636365</v>
      </c>
      <c r="X18" s="36">
        <f t="shared" si="12"/>
        <v>0.95652173913043481</v>
      </c>
      <c r="Y18" s="36">
        <f t="shared" si="13"/>
        <v>0.91111111111111109</v>
      </c>
      <c r="Z18" s="35">
        <v>10.93</v>
      </c>
      <c r="AA18" s="36"/>
      <c r="AB18" s="7"/>
    </row>
    <row r="19" spans="1:28" ht="30" customHeight="1">
      <c r="A19" s="15" t="s">
        <v>23</v>
      </c>
      <c r="B19" s="39">
        <f>SUM(B16:B18)</f>
        <v>77</v>
      </c>
      <c r="C19" s="39">
        <f t="shared" ref="C19:J19" si="14">SUM(C16:C18)</f>
        <v>72</v>
      </c>
      <c r="D19" s="39">
        <f t="shared" si="14"/>
        <v>149</v>
      </c>
      <c r="E19" s="39">
        <f t="shared" si="14"/>
        <v>76</v>
      </c>
      <c r="F19" s="39">
        <f t="shared" si="14"/>
        <v>70</v>
      </c>
      <c r="G19" s="39">
        <f t="shared" si="14"/>
        <v>146</v>
      </c>
      <c r="H19" s="39">
        <f t="shared" si="14"/>
        <v>1</v>
      </c>
      <c r="I19" s="39">
        <f t="shared" si="14"/>
        <v>2</v>
      </c>
      <c r="J19" s="39">
        <f t="shared" si="14"/>
        <v>3</v>
      </c>
      <c r="K19" s="40">
        <f t="shared" si="3"/>
        <v>1.3157894736842105E-2</v>
      </c>
      <c r="L19" s="40">
        <f t="shared" si="4"/>
        <v>2.8571428571428571E-2</v>
      </c>
      <c r="M19" s="40">
        <f t="shared" si="5"/>
        <v>2.0547945205479451E-2</v>
      </c>
      <c r="N19" s="39">
        <f>SUM(N16:N18)</f>
        <v>4</v>
      </c>
      <c r="O19" s="39">
        <f t="shared" ref="O19:P19" si="15">SUM(O16:O18)</f>
        <v>4</v>
      </c>
      <c r="P19" s="39">
        <f t="shared" si="15"/>
        <v>8</v>
      </c>
      <c r="Q19" s="40">
        <f t="shared" si="7"/>
        <v>5.2631578947368418E-2</v>
      </c>
      <c r="R19" s="40">
        <f t="shared" si="8"/>
        <v>5.7142857142857141E-2</v>
      </c>
      <c r="S19" s="40">
        <f t="shared" si="9"/>
        <v>5.4794520547945202E-2</v>
      </c>
      <c r="T19" s="39">
        <f>SUM(T16:T18)</f>
        <v>69</v>
      </c>
      <c r="U19" s="39">
        <f t="shared" ref="U19:V19" si="16">SUM(U16:U18)</f>
        <v>63</v>
      </c>
      <c r="V19" s="39">
        <f t="shared" si="16"/>
        <v>132</v>
      </c>
      <c r="W19" s="40">
        <f t="shared" si="11"/>
        <v>0.90789473684210531</v>
      </c>
      <c r="X19" s="40">
        <f t="shared" si="12"/>
        <v>0.9</v>
      </c>
      <c r="Y19" s="40">
        <f t="shared" si="13"/>
        <v>0.90410958904109584</v>
      </c>
      <c r="Z19" s="37">
        <f>AVERAGE(Z16:Z18)</f>
        <v>10.776666666666666</v>
      </c>
      <c r="AA19" s="36">
        <v>0.97650000000000003</v>
      </c>
      <c r="AB19" s="7"/>
    </row>
    <row r="20" spans="1:28" ht="30" customHeight="1">
      <c r="A20" s="6" t="s">
        <v>24</v>
      </c>
      <c r="B20" s="35">
        <v>36</v>
      </c>
      <c r="C20" s="35">
        <v>34</v>
      </c>
      <c r="D20" s="35">
        <f>SUM(B20:C20)</f>
        <v>70</v>
      </c>
      <c r="E20" s="35">
        <v>33</v>
      </c>
      <c r="F20" s="35">
        <v>33</v>
      </c>
      <c r="G20" s="35">
        <f>SUM(E20:F20)</f>
        <v>66</v>
      </c>
      <c r="H20" s="35">
        <v>2</v>
      </c>
      <c r="I20" s="35">
        <v>1</v>
      </c>
      <c r="J20" s="35">
        <f>SUM(H20:I20)</f>
        <v>3</v>
      </c>
      <c r="K20" s="40">
        <f t="shared" si="3"/>
        <v>6.0606060606060608E-2</v>
      </c>
      <c r="L20" s="40">
        <f t="shared" si="4"/>
        <v>3.0303030303030304E-2</v>
      </c>
      <c r="M20" s="40">
        <f t="shared" si="5"/>
        <v>4.5454545454545456E-2</v>
      </c>
      <c r="N20" s="35">
        <v>5</v>
      </c>
      <c r="O20" s="35">
        <v>2</v>
      </c>
      <c r="P20" s="35">
        <f>SUM(N20:O20)</f>
        <v>7</v>
      </c>
      <c r="Q20" s="40">
        <f t="shared" si="7"/>
        <v>0.15151515151515152</v>
      </c>
      <c r="R20" s="40">
        <f t="shared" si="8"/>
        <v>6.0606060606060608E-2</v>
      </c>
      <c r="S20" s="40">
        <f t="shared" si="9"/>
        <v>0.10606060606060606</v>
      </c>
      <c r="T20" s="35">
        <v>28</v>
      </c>
      <c r="U20" s="35">
        <v>28</v>
      </c>
      <c r="V20" s="35">
        <f>SUM(T20:U20)</f>
        <v>56</v>
      </c>
      <c r="W20" s="40">
        <f t="shared" si="11"/>
        <v>0.84848484848484851</v>
      </c>
      <c r="X20" s="40">
        <f t="shared" si="12"/>
        <v>0.84848484848484851</v>
      </c>
      <c r="Y20" s="40">
        <f t="shared" si="13"/>
        <v>0.84848484848484851</v>
      </c>
      <c r="Z20" s="35">
        <v>10.09</v>
      </c>
      <c r="AA20" s="36">
        <v>0.97099999999999997</v>
      </c>
      <c r="AB20" s="7"/>
    </row>
    <row r="21" spans="1:28" ht="30" customHeight="1">
      <c r="A21" s="6" t="s">
        <v>25</v>
      </c>
      <c r="B21" s="35">
        <v>7</v>
      </c>
      <c r="C21" s="35">
        <v>14</v>
      </c>
      <c r="D21" s="35">
        <f t="shared" ref="D21:D26" si="17">SUM(B21:C21)</f>
        <v>21</v>
      </c>
      <c r="E21" s="35">
        <v>7</v>
      </c>
      <c r="F21" s="35">
        <v>13</v>
      </c>
      <c r="G21" s="35">
        <f t="shared" ref="G21:G27" si="18">SUM(E21:F21)</f>
        <v>20</v>
      </c>
      <c r="H21" s="35">
        <v>0</v>
      </c>
      <c r="I21" s="35">
        <v>1</v>
      </c>
      <c r="J21" s="35">
        <f t="shared" ref="J21:J27" si="19">SUM(H21:I21)</f>
        <v>1</v>
      </c>
      <c r="K21" s="40">
        <f t="shared" si="3"/>
        <v>0</v>
      </c>
      <c r="L21" s="40">
        <f t="shared" si="4"/>
        <v>7.6923076923076927E-2</v>
      </c>
      <c r="M21" s="40">
        <f t="shared" si="5"/>
        <v>0.05</v>
      </c>
      <c r="N21" s="35">
        <v>1</v>
      </c>
      <c r="O21" s="35">
        <v>2</v>
      </c>
      <c r="P21" s="35">
        <f t="shared" ref="P21:P26" si="20">SUM(N21:O21)</f>
        <v>3</v>
      </c>
      <c r="Q21" s="40">
        <f t="shared" si="7"/>
        <v>0.14285714285714285</v>
      </c>
      <c r="R21" s="40">
        <f t="shared" si="8"/>
        <v>0.15384615384615385</v>
      </c>
      <c r="S21" s="40">
        <f t="shared" si="9"/>
        <v>0.15</v>
      </c>
      <c r="T21" s="35">
        <v>6</v>
      </c>
      <c r="U21" s="35">
        <v>10</v>
      </c>
      <c r="V21" s="35">
        <f t="shared" ref="V21:V23" si="21">SUM(T21:U21)</f>
        <v>16</v>
      </c>
      <c r="W21" s="40">
        <f t="shared" si="11"/>
        <v>0.8571428571428571</v>
      </c>
      <c r="X21" s="40">
        <f t="shared" si="12"/>
        <v>0.76923076923076927</v>
      </c>
      <c r="Y21" s="40">
        <f t="shared" si="13"/>
        <v>0.8</v>
      </c>
      <c r="Z21" s="35">
        <v>10.34</v>
      </c>
      <c r="AA21" s="36"/>
      <c r="AB21" s="7"/>
    </row>
    <row r="22" spans="1:28" ht="30" customHeight="1">
      <c r="A22" s="6" t="s">
        <v>26</v>
      </c>
      <c r="B22" s="35">
        <v>30</v>
      </c>
      <c r="C22" s="35">
        <v>21</v>
      </c>
      <c r="D22" s="35">
        <f t="shared" si="17"/>
        <v>51</v>
      </c>
      <c r="E22" s="35">
        <v>28</v>
      </c>
      <c r="F22" s="35">
        <v>21</v>
      </c>
      <c r="G22" s="35">
        <f t="shared" si="18"/>
        <v>49</v>
      </c>
      <c r="H22" s="35">
        <v>0</v>
      </c>
      <c r="I22" s="35">
        <v>2</v>
      </c>
      <c r="J22" s="35">
        <f t="shared" si="19"/>
        <v>2</v>
      </c>
      <c r="K22" s="40">
        <f t="shared" si="3"/>
        <v>0</v>
      </c>
      <c r="L22" s="40">
        <f t="shared" si="4"/>
        <v>9.5238095238095233E-2</v>
      </c>
      <c r="M22" s="40">
        <f t="shared" si="5"/>
        <v>4.0816326530612242E-2</v>
      </c>
      <c r="N22" s="35">
        <v>5</v>
      </c>
      <c r="O22" s="35">
        <v>4</v>
      </c>
      <c r="P22" s="35">
        <f t="shared" si="20"/>
        <v>9</v>
      </c>
      <c r="Q22" s="40">
        <f t="shared" si="7"/>
        <v>0.17857142857142858</v>
      </c>
      <c r="R22" s="40">
        <f t="shared" si="8"/>
        <v>0.19047619047619047</v>
      </c>
      <c r="S22" s="40">
        <f t="shared" si="9"/>
        <v>0.18367346938775511</v>
      </c>
      <c r="T22" s="35">
        <v>24</v>
      </c>
      <c r="U22" s="35">
        <v>14</v>
      </c>
      <c r="V22" s="35">
        <f t="shared" si="21"/>
        <v>38</v>
      </c>
      <c r="W22" s="40">
        <f t="shared" si="11"/>
        <v>0.8571428571428571</v>
      </c>
      <c r="X22" s="40">
        <f t="shared" si="12"/>
        <v>0.66666666666666663</v>
      </c>
      <c r="Y22" s="40">
        <f t="shared" si="13"/>
        <v>0.77551020408163263</v>
      </c>
      <c r="Z22" s="35">
        <v>10.16</v>
      </c>
      <c r="AA22" s="36"/>
      <c r="AB22" s="7"/>
    </row>
    <row r="23" spans="1:28" ht="30" customHeight="1">
      <c r="A23" s="6" t="s">
        <v>27</v>
      </c>
      <c r="B23" s="35">
        <f>SUM(B21:B22)</f>
        <v>37</v>
      </c>
      <c r="C23" s="35">
        <f t="shared" ref="C23:I23" si="22">SUM(C21:C22)</f>
        <v>35</v>
      </c>
      <c r="D23" s="35">
        <f t="shared" si="17"/>
        <v>72</v>
      </c>
      <c r="E23" s="35">
        <f t="shared" si="22"/>
        <v>35</v>
      </c>
      <c r="F23" s="35">
        <f t="shared" si="22"/>
        <v>34</v>
      </c>
      <c r="G23" s="35">
        <f t="shared" si="18"/>
        <v>69</v>
      </c>
      <c r="H23" s="35">
        <f t="shared" si="22"/>
        <v>0</v>
      </c>
      <c r="I23" s="35">
        <f t="shared" si="22"/>
        <v>3</v>
      </c>
      <c r="J23" s="35">
        <f t="shared" si="19"/>
        <v>3</v>
      </c>
      <c r="K23" s="40">
        <f t="shared" si="3"/>
        <v>0</v>
      </c>
      <c r="L23" s="40">
        <f t="shared" si="4"/>
        <v>8.8235294117647065E-2</v>
      </c>
      <c r="M23" s="40">
        <f t="shared" si="5"/>
        <v>4.3478260869565216E-2</v>
      </c>
      <c r="N23" s="35">
        <f>SUM(N21:N22)</f>
        <v>6</v>
      </c>
      <c r="O23" s="35"/>
      <c r="P23" s="35">
        <f t="shared" si="20"/>
        <v>6</v>
      </c>
      <c r="Q23" s="40">
        <f t="shared" si="7"/>
        <v>0.17142857142857143</v>
      </c>
      <c r="R23" s="40">
        <f t="shared" si="8"/>
        <v>0</v>
      </c>
      <c r="S23" s="40">
        <f t="shared" si="9"/>
        <v>8.6956521739130432E-2</v>
      </c>
      <c r="T23" s="35">
        <f>SUM(T21:T22)</f>
        <v>30</v>
      </c>
      <c r="U23" s="35">
        <f>SUM(U21:U22)</f>
        <v>24</v>
      </c>
      <c r="V23" s="35">
        <f t="shared" si="21"/>
        <v>54</v>
      </c>
      <c r="W23" s="40">
        <f t="shared" si="11"/>
        <v>0.8571428571428571</v>
      </c>
      <c r="X23" s="40">
        <f t="shared" si="12"/>
        <v>0.70588235294117652</v>
      </c>
      <c r="Y23" s="40">
        <f t="shared" si="13"/>
        <v>0.78260869565217395</v>
      </c>
      <c r="Z23" s="35">
        <f>AVERAGE(Z21:Z22)</f>
        <v>10.25</v>
      </c>
      <c r="AA23" s="36">
        <v>0.97729999999999995</v>
      </c>
      <c r="AB23" s="7"/>
    </row>
    <row r="24" spans="1:28" ht="30" customHeight="1">
      <c r="A24" s="6" t="s">
        <v>28</v>
      </c>
      <c r="B24" s="35">
        <v>4</v>
      </c>
      <c r="C24" s="35">
        <v>1</v>
      </c>
      <c r="D24" s="35">
        <f t="shared" si="17"/>
        <v>5</v>
      </c>
      <c r="E24" s="35">
        <v>4</v>
      </c>
      <c r="F24" s="35">
        <v>1</v>
      </c>
      <c r="G24" s="35">
        <f t="shared" si="18"/>
        <v>5</v>
      </c>
      <c r="H24" s="35">
        <v>1</v>
      </c>
      <c r="I24" s="35">
        <v>0</v>
      </c>
      <c r="J24" s="35">
        <f t="shared" si="19"/>
        <v>1</v>
      </c>
      <c r="K24" s="40">
        <f t="shared" si="3"/>
        <v>0.25</v>
      </c>
      <c r="L24" s="40">
        <f t="shared" si="4"/>
        <v>0</v>
      </c>
      <c r="M24" s="40">
        <f t="shared" si="5"/>
        <v>0.2</v>
      </c>
      <c r="N24" s="35">
        <v>0</v>
      </c>
      <c r="O24" s="35">
        <v>0</v>
      </c>
      <c r="P24" s="35">
        <f t="shared" si="20"/>
        <v>0</v>
      </c>
      <c r="Q24" s="40">
        <f t="shared" si="7"/>
        <v>0</v>
      </c>
      <c r="R24" s="40">
        <f t="shared" si="8"/>
        <v>0</v>
      </c>
      <c r="S24" s="40">
        <f t="shared" si="9"/>
        <v>0</v>
      </c>
      <c r="T24" s="35">
        <v>3</v>
      </c>
      <c r="U24" s="35">
        <v>1</v>
      </c>
      <c r="V24" s="35">
        <f>SUM(T24:U24)</f>
        <v>4</v>
      </c>
      <c r="W24" s="40">
        <f t="shared" si="11"/>
        <v>0.75</v>
      </c>
      <c r="X24" s="40">
        <f t="shared" si="12"/>
        <v>1</v>
      </c>
      <c r="Y24" s="40">
        <f t="shared" si="13"/>
        <v>0.8</v>
      </c>
      <c r="Z24" s="35">
        <v>8.8699999999999992</v>
      </c>
      <c r="AA24" s="36"/>
      <c r="AB24" s="7"/>
    </row>
    <row r="25" spans="1:28" ht="30" customHeight="1">
      <c r="A25" s="6" t="s">
        <v>29</v>
      </c>
      <c r="B25" s="35">
        <v>5</v>
      </c>
      <c r="C25" s="35">
        <v>2</v>
      </c>
      <c r="D25" s="35">
        <f t="shared" si="17"/>
        <v>7</v>
      </c>
      <c r="E25" s="35">
        <v>5</v>
      </c>
      <c r="F25" s="35">
        <v>0</v>
      </c>
      <c r="G25" s="35">
        <f t="shared" si="18"/>
        <v>5</v>
      </c>
      <c r="H25" s="35">
        <v>1</v>
      </c>
      <c r="I25" s="35">
        <v>0</v>
      </c>
      <c r="J25" s="35">
        <f t="shared" si="19"/>
        <v>1</v>
      </c>
      <c r="K25" s="40">
        <f t="shared" si="3"/>
        <v>0.2</v>
      </c>
      <c r="L25" s="40" t="e">
        <f t="shared" si="4"/>
        <v>#DIV/0!</v>
      </c>
      <c r="M25" s="40">
        <f t="shared" si="5"/>
        <v>0.2</v>
      </c>
      <c r="N25" s="35">
        <v>2</v>
      </c>
      <c r="O25" s="35">
        <v>0</v>
      </c>
      <c r="P25" s="35">
        <f t="shared" si="20"/>
        <v>2</v>
      </c>
      <c r="Q25" s="40">
        <f t="shared" si="7"/>
        <v>0.4</v>
      </c>
      <c r="R25" s="40" t="e">
        <f t="shared" si="8"/>
        <v>#DIV/0!</v>
      </c>
      <c r="S25" s="40">
        <f t="shared" si="9"/>
        <v>0.4</v>
      </c>
      <c r="T25" s="35">
        <v>2</v>
      </c>
      <c r="U25" s="35">
        <v>0</v>
      </c>
      <c r="V25" s="35">
        <f t="shared" ref="V25:V27" si="23">SUM(T25:U25)</f>
        <v>2</v>
      </c>
      <c r="W25" s="40">
        <f t="shared" si="11"/>
        <v>0.4</v>
      </c>
      <c r="X25" s="40" t="e">
        <f t="shared" si="12"/>
        <v>#DIV/0!</v>
      </c>
      <c r="Y25" s="40">
        <f t="shared" si="13"/>
        <v>0.4</v>
      </c>
      <c r="Z25" s="35">
        <v>8.1300000000000008</v>
      </c>
      <c r="AA25" s="36"/>
      <c r="AB25" s="7"/>
    </row>
    <row r="26" spans="1:28" ht="30" customHeight="1">
      <c r="A26" s="6" t="s">
        <v>30</v>
      </c>
      <c r="B26" s="35">
        <v>28</v>
      </c>
      <c r="C26" s="35">
        <v>19</v>
      </c>
      <c r="D26" s="35">
        <f t="shared" si="17"/>
        <v>47</v>
      </c>
      <c r="E26" s="35">
        <v>26</v>
      </c>
      <c r="F26" s="35">
        <v>16</v>
      </c>
      <c r="G26" s="35">
        <f t="shared" si="18"/>
        <v>42</v>
      </c>
      <c r="H26" s="35">
        <v>1</v>
      </c>
      <c r="I26" s="35">
        <v>3</v>
      </c>
      <c r="J26" s="35">
        <f t="shared" si="19"/>
        <v>4</v>
      </c>
      <c r="K26" s="40">
        <f t="shared" si="3"/>
        <v>3.8461538461538464E-2</v>
      </c>
      <c r="L26" s="40">
        <f t="shared" si="4"/>
        <v>0.1875</v>
      </c>
      <c r="M26" s="40">
        <f t="shared" si="5"/>
        <v>9.5238095238095233E-2</v>
      </c>
      <c r="N26" s="35">
        <v>11</v>
      </c>
      <c r="O26" s="35">
        <v>6</v>
      </c>
      <c r="P26" s="35">
        <f t="shared" si="20"/>
        <v>17</v>
      </c>
      <c r="Q26" s="40">
        <f t="shared" si="7"/>
        <v>0.42307692307692307</v>
      </c>
      <c r="R26" s="40">
        <f t="shared" si="8"/>
        <v>0.375</v>
      </c>
      <c r="S26" s="40">
        <f t="shared" si="9"/>
        <v>0.40476190476190477</v>
      </c>
      <c r="T26" s="35">
        <v>13</v>
      </c>
      <c r="U26" s="35">
        <v>8</v>
      </c>
      <c r="V26" s="35">
        <f t="shared" si="23"/>
        <v>21</v>
      </c>
      <c r="W26" s="40">
        <f t="shared" si="11"/>
        <v>0.5</v>
      </c>
      <c r="X26" s="40">
        <f t="shared" si="12"/>
        <v>0.5</v>
      </c>
      <c r="Y26" s="40">
        <f t="shared" si="13"/>
        <v>0.5</v>
      </c>
      <c r="Z26" s="35">
        <v>8.8000000000000007</v>
      </c>
      <c r="AA26" s="36"/>
      <c r="AB26" s="7"/>
    </row>
    <row r="27" spans="1:28" ht="30" customHeight="1">
      <c r="A27" s="6" t="s">
        <v>31</v>
      </c>
      <c r="B27" s="35">
        <f>SUM(B24:B26)</f>
        <v>37</v>
      </c>
      <c r="C27" s="35">
        <f t="shared" ref="C27:I27" si="24">SUM(C24:C26)</f>
        <v>22</v>
      </c>
      <c r="D27" s="35">
        <f t="shared" si="24"/>
        <v>59</v>
      </c>
      <c r="E27" s="35">
        <f t="shared" si="24"/>
        <v>35</v>
      </c>
      <c r="F27" s="35">
        <f t="shared" si="24"/>
        <v>17</v>
      </c>
      <c r="G27" s="35">
        <f t="shared" si="18"/>
        <v>52</v>
      </c>
      <c r="H27" s="35">
        <f t="shared" si="24"/>
        <v>3</v>
      </c>
      <c r="I27" s="35">
        <f t="shared" si="24"/>
        <v>3</v>
      </c>
      <c r="J27" s="35">
        <f t="shared" si="19"/>
        <v>6</v>
      </c>
      <c r="K27" s="40">
        <f t="shared" si="3"/>
        <v>8.5714285714285715E-2</v>
      </c>
      <c r="L27" s="40">
        <f t="shared" si="4"/>
        <v>0.17647058823529413</v>
      </c>
      <c r="M27" s="40">
        <f t="shared" si="5"/>
        <v>0.11538461538461539</v>
      </c>
      <c r="N27" s="35">
        <f>SUM(N24:N26)</f>
        <v>13</v>
      </c>
      <c r="O27" s="35">
        <f t="shared" ref="O27:P27" si="25">SUM(O24:O26)</f>
        <v>6</v>
      </c>
      <c r="P27" s="35">
        <f t="shared" si="25"/>
        <v>19</v>
      </c>
      <c r="Q27" s="40">
        <f t="shared" si="7"/>
        <v>0.37142857142857144</v>
      </c>
      <c r="R27" s="40">
        <f t="shared" si="8"/>
        <v>0.35294117647058826</v>
      </c>
      <c r="S27" s="40">
        <f t="shared" si="9"/>
        <v>0.36538461538461536</v>
      </c>
      <c r="T27" s="35">
        <f>SUM(T24:T26)</f>
        <v>18</v>
      </c>
      <c r="U27" s="35">
        <f>SUM(U24:U26)</f>
        <v>9</v>
      </c>
      <c r="V27" s="35">
        <f t="shared" si="23"/>
        <v>27</v>
      </c>
      <c r="W27" s="40">
        <f t="shared" si="11"/>
        <v>0.51428571428571423</v>
      </c>
      <c r="X27" s="40">
        <f t="shared" si="12"/>
        <v>0.52941176470588236</v>
      </c>
      <c r="Y27" s="40">
        <f t="shared" si="13"/>
        <v>0.51923076923076927</v>
      </c>
      <c r="Z27" s="35">
        <f>AVERAGE(Z24:Z26)</f>
        <v>8.6</v>
      </c>
      <c r="AA27" s="36">
        <v>0.85250000000000004</v>
      </c>
      <c r="AB27" s="7"/>
    </row>
    <row r="28" spans="1:28" ht="57.75" customHeight="1">
      <c r="A28" s="34" t="s">
        <v>32</v>
      </c>
      <c r="B28" s="39">
        <f>B19+B20+B23+B27</f>
        <v>187</v>
      </c>
      <c r="C28" s="39">
        <f t="shared" ref="C28:J28" si="26">C19+C20+C23+C27</f>
        <v>163</v>
      </c>
      <c r="D28" s="39">
        <f t="shared" si="26"/>
        <v>350</v>
      </c>
      <c r="E28" s="39">
        <f t="shared" si="26"/>
        <v>179</v>
      </c>
      <c r="F28" s="39">
        <f t="shared" si="26"/>
        <v>154</v>
      </c>
      <c r="G28" s="39">
        <f t="shared" si="26"/>
        <v>333</v>
      </c>
      <c r="H28" s="39">
        <f t="shared" si="26"/>
        <v>6</v>
      </c>
      <c r="I28" s="39">
        <f t="shared" si="26"/>
        <v>9</v>
      </c>
      <c r="J28" s="39">
        <f t="shared" si="26"/>
        <v>15</v>
      </c>
      <c r="K28" s="40">
        <f t="shared" si="3"/>
        <v>3.3519553072625698E-2</v>
      </c>
      <c r="L28" s="40">
        <f t="shared" si="4"/>
        <v>5.844155844155844E-2</v>
      </c>
      <c r="M28" s="40">
        <f t="shared" si="5"/>
        <v>4.5045045045045043E-2</v>
      </c>
      <c r="N28" s="39">
        <f t="shared" ref="N28" si="27">N19+N20+N23+N27</f>
        <v>28</v>
      </c>
      <c r="O28" s="39">
        <f t="shared" ref="O28" si="28">O19+O20+O23+O27</f>
        <v>12</v>
      </c>
      <c r="P28" s="39">
        <f t="shared" ref="P28" si="29">P19+P20+P23+P27</f>
        <v>40</v>
      </c>
      <c r="Q28" s="40">
        <f t="shared" si="7"/>
        <v>0.15642458100558659</v>
      </c>
      <c r="R28" s="40">
        <f t="shared" si="8"/>
        <v>7.792207792207792E-2</v>
      </c>
      <c r="S28" s="40">
        <f t="shared" si="9"/>
        <v>0.12012012012012012</v>
      </c>
      <c r="T28" s="39">
        <f t="shared" ref="T28" si="30">T19+T20+T23+T27</f>
        <v>145</v>
      </c>
      <c r="U28" s="39">
        <f t="shared" ref="U28" si="31">U19+U20+U23+U27</f>
        <v>124</v>
      </c>
      <c r="V28" s="39">
        <f t="shared" ref="V28" si="32">V19+V20+V23+V27</f>
        <v>269</v>
      </c>
      <c r="W28" s="40">
        <f t="shared" si="11"/>
        <v>0.81005586592178769</v>
      </c>
      <c r="X28" s="40">
        <f t="shared" si="12"/>
        <v>0.80519480519480524</v>
      </c>
      <c r="Y28" s="40">
        <f t="shared" si="13"/>
        <v>0.80780780780780781</v>
      </c>
      <c r="Z28" s="41">
        <f>AVERAGE(Z16:Z27)</f>
        <v>9.8622222222222202</v>
      </c>
      <c r="AA28" s="40">
        <v>0.94589999999999996</v>
      </c>
      <c r="AB28" s="7"/>
    </row>
    <row r="29" spans="1:28" ht="24.95" customHeight="1"/>
    <row r="30" spans="1:28" ht="24.95" customHeight="1">
      <c r="S30" t="s">
        <v>82</v>
      </c>
    </row>
    <row r="31" spans="1:28" ht="24.95" customHeight="1">
      <c r="S31" t="s">
        <v>83</v>
      </c>
    </row>
    <row r="32" spans="1:28" ht="24.95" customHeight="1"/>
    <row r="33" spans="19:19" ht="24.95" customHeight="1"/>
    <row r="34" spans="19:19" ht="24.95" customHeight="1"/>
    <row r="35" spans="19:19" ht="24.95" customHeight="1">
      <c r="S35" t="s">
        <v>84</v>
      </c>
    </row>
    <row r="36" spans="19:19" ht="24.95" customHeight="1"/>
  </sheetData>
  <mergeCells count="15">
    <mergeCell ref="AB14:AB15"/>
    <mergeCell ref="A8:J8"/>
    <mergeCell ref="A11:AA11"/>
    <mergeCell ref="A12:AA12"/>
    <mergeCell ref="AA14:AA15"/>
    <mergeCell ref="K14:M14"/>
    <mergeCell ref="N14:P14"/>
    <mergeCell ref="Q14:S14"/>
    <mergeCell ref="T14:V14"/>
    <mergeCell ref="W14:Y14"/>
    <mergeCell ref="Z14:Z15"/>
    <mergeCell ref="H14:J14"/>
    <mergeCell ref="E14:G14"/>
    <mergeCell ref="B14:D14"/>
    <mergeCell ref="A14:A1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1"/>
  <sheetViews>
    <sheetView tabSelected="1" topLeftCell="A7" workbookViewId="0">
      <selection activeCell="AA22" sqref="AA22"/>
    </sheetView>
  </sheetViews>
  <sheetFormatPr baseColWidth="10" defaultColWidth="11.42578125" defaultRowHeight="15"/>
  <cols>
    <col min="2" max="2" width="3.28515625" customWidth="1"/>
    <col min="3" max="4" width="4.42578125" customWidth="1"/>
    <col min="5" max="5" width="3.28515625" customWidth="1"/>
    <col min="6" max="7" width="4.42578125" customWidth="1"/>
    <col min="8" max="10" width="2.85546875" customWidth="1"/>
    <col min="11" max="13" width="6" customWidth="1"/>
    <col min="14" max="14" width="2.7109375" customWidth="1"/>
    <col min="15" max="15" width="1.85546875" customWidth="1"/>
    <col min="16" max="16" width="2.7109375" customWidth="1"/>
    <col min="17" max="19" width="6" customWidth="1"/>
    <col min="20" max="21" width="2.7109375" customWidth="1"/>
    <col min="22" max="22" width="3.5703125" customWidth="1"/>
    <col min="23" max="23" width="6" customWidth="1"/>
    <col min="24" max="24" width="6.85546875" customWidth="1"/>
    <col min="25" max="25" width="6" customWidth="1"/>
    <col min="26" max="26" width="4.85546875" customWidth="1"/>
    <col min="27" max="27" width="9.85546875" customWidth="1"/>
    <col min="28" max="28" width="12.7109375" customWidth="1"/>
  </cols>
  <sheetData>
    <row r="1" spans="1:28">
      <c r="A1" s="1" t="s">
        <v>0</v>
      </c>
    </row>
    <row r="2" spans="1:28">
      <c r="A2" s="1" t="s">
        <v>1</v>
      </c>
    </row>
    <row r="3" spans="1:28">
      <c r="A3" s="1" t="s">
        <v>2</v>
      </c>
    </row>
    <row r="4" spans="1:28">
      <c r="A4" s="2"/>
    </row>
    <row r="6" spans="1:28" ht="15.75">
      <c r="A6" s="3"/>
    </row>
    <row r="8" spans="1:28">
      <c r="A8" s="50" t="s">
        <v>3</v>
      </c>
      <c r="B8" s="50"/>
      <c r="C8" s="50"/>
      <c r="D8" s="50"/>
      <c r="E8" s="50"/>
      <c r="F8" s="50"/>
      <c r="G8" s="50"/>
      <c r="H8" s="50"/>
      <c r="I8" s="50"/>
      <c r="J8" s="50"/>
    </row>
    <row r="9" spans="1:28">
      <c r="A9" s="4"/>
    </row>
    <row r="11" spans="1:28" ht="30">
      <c r="A11" s="51" t="s">
        <v>65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8" ht="27">
      <c r="A12" s="52" t="s">
        <v>66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1:28" ht="27">
      <c r="A13" s="13"/>
      <c r="B13" s="8"/>
      <c r="C13" s="9"/>
      <c r="D13" s="10"/>
      <c r="E13" s="8"/>
      <c r="F13" s="9"/>
      <c r="G13" s="10"/>
      <c r="H13" s="8"/>
      <c r="I13" s="9"/>
      <c r="J13" s="10"/>
      <c r="K13" s="8"/>
      <c r="L13" s="9"/>
      <c r="M13" s="10"/>
      <c r="N13" s="8"/>
      <c r="O13" s="9"/>
      <c r="P13" s="10"/>
      <c r="Q13" s="8"/>
      <c r="R13" s="9"/>
      <c r="S13" s="10"/>
      <c r="T13" s="8"/>
      <c r="U13" s="9"/>
      <c r="V13" s="10"/>
      <c r="W13" s="8"/>
      <c r="X13" s="9"/>
      <c r="Y13" s="10"/>
      <c r="Z13" s="13"/>
      <c r="AA13" s="13"/>
    </row>
    <row r="14" spans="1:28" ht="24.95" customHeight="1">
      <c r="A14" s="66" t="s">
        <v>6</v>
      </c>
      <c r="B14" s="63" t="s">
        <v>67</v>
      </c>
      <c r="C14" s="64"/>
      <c r="D14" s="65"/>
      <c r="E14" s="55" t="s">
        <v>68</v>
      </c>
      <c r="F14" s="56"/>
      <c r="G14" s="57"/>
      <c r="H14" s="58" t="s">
        <v>69</v>
      </c>
      <c r="I14" s="59"/>
      <c r="J14" s="60"/>
      <c r="K14" s="55" t="s">
        <v>70</v>
      </c>
      <c r="L14" s="56"/>
      <c r="M14" s="57"/>
      <c r="N14" s="58" t="s">
        <v>71</v>
      </c>
      <c r="O14" s="59"/>
      <c r="P14" s="60"/>
      <c r="Q14" s="55" t="s">
        <v>72</v>
      </c>
      <c r="R14" s="56"/>
      <c r="S14" s="57"/>
      <c r="T14" s="58" t="s">
        <v>73</v>
      </c>
      <c r="U14" s="59"/>
      <c r="V14" s="60"/>
      <c r="W14" s="55" t="s">
        <v>74</v>
      </c>
      <c r="X14" s="56"/>
      <c r="Y14" s="57"/>
      <c r="Z14" s="61" t="s">
        <v>75</v>
      </c>
      <c r="AA14" s="53" t="s">
        <v>76</v>
      </c>
      <c r="AB14" s="48" t="s">
        <v>16</v>
      </c>
    </row>
    <row r="15" spans="1:28" ht="24.95" customHeight="1">
      <c r="A15" s="67"/>
      <c r="B15" s="14" t="s">
        <v>17</v>
      </c>
      <c r="C15" s="14" t="s">
        <v>18</v>
      </c>
      <c r="D15" s="14" t="s">
        <v>19</v>
      </c>
      <c r="E15" s="14" t="s">
        <v>17</v>
      </c>
      <c r="F15" s="14" t="s">
        <v>18</v>
      </c>
      <c r="G15" s="14" t="s">
        <v>19</v>
      </c>
      <c r="H15" s="14" t="s">
        <v>17</v>
      </c>
      <c r="I15" s="14" t="s">
        <v>18</v>
      </c>
      <c r="J15" s="14" t="s">
        <v>19</v>
      </c>
      <c r="K15" s="14" t="s">
        <v>17</v>
      </c>
      <c r="L15" s="14" t="s">
        <v>18</v>
      </c>
      <c r="M15" s="14" t="s">
        <v>19</v>
      </c>
      <c r="N15" s="14" t="s">
        <v>17</v>
      </c>
      <c r="O15" s="14" t="s">
        <v>18</v>
      </c>
      <c r="P15" s="14" t="s">
        <v>19</v>
      </c>
      <c r="Q15" s="14" t="s">
        <v>17</v>
      </c>
      <c r="R15" s="14" t="s">
        <v>18</v>
      </c>
      <c r="S15" s="14" t="s">
        <v>19</v>
      </c>
      <c r="T15" s="14" t="s">
        <v>17</v>
      </c>
      <c r="U15" s="14" t="s">
        <v>18</v>
      </c>
      <c r="V15" s="14" t="s">
        <v>19</v>
      </c>
      <c r="W15" s="14" t="s">
        <v>17</v>
      </c>
      <c r="X15" s="14" t="s">
        <v>18</v>
      </c>
      <c r="Y15" s="14" t="s">
        <v>19</v>
      </c>
      <c r="Z15" s="62"/>
      <c r="AA15" s="54"/>
      <c r="AB15" s="49"/>
    </row>
    <row r="16" spans="1:28" ht="24.95" customHeight="1">
      <c r="A16" s="6" t="s">
        <v>58</v>
      </c>
      <c r="B16" s="35">
        <v>23</v>
      </c>
      <c r="C16" s="35">
        <v>27</v>
      </c>
      <c r="D16" s="35">
        <f>SUM(B16:C16)</f>
        <v>50</v>
      </c>
      <c r="E16" s="35">
        <v>23</v>
      </c>
      <c r="F16" s="35">
        <v>26</v>
      </c>
      <c r="G16" s="35">
        <f>SUM(E16:F16)</f>
        <v>49</v>
      </c>
      <c r="H16" s="35">
        <v>1</v>
      </c>
      <c r="I16" s="35">
        <v>1</v>
      </c>
      <c r="J16" s="35">
        <f>SUM(H16:I16)</f>
        <v>2</v>
      </c>
      <c r="K16" s="36">
        <f>H16/E16</f>
        <v>4.3478260869565216E-2</v>
      </c>
      <c r="L16" s="36">
        <f>I16/F16</f>
        <v>3.8461538461538464E-2</v>
      </c>
      <c r="M16" s="36">
        <f>J16/G16</f>
        <v>4.0816326530612242E-2</v>
      </c>
      <c r="N16" s="35">
        <v>0</v>
      </c>
      <c r="O16" s="35">
        <v>0</v>
      </c>
      <c r="P16" s="35">
        <f>SUM(N16:O16)</f>
        <v>0</v>
      </c>
      <c r="Q16" s="36">
        <f>N16/E16</f>
        <v>0</v>
      </c>
      <c r="R16" s="36">
        <f>O16/F16</f>
        <v>0</v>
      </c>
      <c r="S16" s="36">
        <f>P16/G16</f>
        <v>0</v>
      </c>
      <c r="T16" s="35">
        <v>22</v>
      </c>
      <c r="U16" s="35">
        <v>25</v>
      </c>
      <c r="V16" s="35">
        <f>SUM(T16:U16)</f>
        <v>47</v>
      </c>
      <c r="W16" s="36">
        <f>T16/E16</f>
        <v>0.95652173913043481</v>
      </c>
      <c r="X16" s="36">
        <f>U16/F16</f>
        <v>0.96153846153846156</v>
      </c>
      <c r="Y16" s="36">
        <f>V16/G16</f>
        <v>0.95918367346938771</v>
      </c>
      <c r="Z16" s="37">
        <v>12.76</v>
      </c>
      <c r="AA16" s="38"/>
      <c r="AB16" s="7"/>
    </row>
    <row r="17" spans="1:28" ht="24.95" customHeight="1">
      <c r="A17" s="6" t="s">
        <v>59</v>
      </c>
      <c r="B17" s="35">
        <v>28</v>
      </c>
      <c r="C17" s="35">
        <v>22</v>
      </c>
      <c r="D17" s="35">
        <f t="shared" ref="D17:D18" si="0">SUM(B17:C17)</f>
        <v>50</v>
      </c>
      <c r="E17" s="35">
        <v>28</v>
      </c>
      <c r="F17" s="35">
        <v>22</v>
      </c>
      <c r="G17" s="35">
        <f t="shared" ref="G17:G18" si="1">SUM(E17:F17)</f>
        <v>50</v>
      </c>
      <c r="H17" s="35">
        <v>1</v>
      </c>
      <c r="I17" s="35">
        <v>1</v>
      </c>
      <c r="J17" s="35">
        <f t="shared" ref="J17:J18" si="2">SUM(H17:I17)</f>
        <v>2</v>
      </c>
      <c r="K17" s="36">
        <f t="shared" ref="K17:M23" si="3">H17/E17</f>
        <v>3.5714285714285712E-2</v>
      </c>
      <c r="L17" s="36">
        <f t="shared" si="3"/>
        <v>4.5454545454545456E-2</v>
      </c>
      <c r="M17" s="36">
        <f t="shared" si="3"/>
        <v>0.04</v>
      </c>
      <c r="N17" s="35">
        <v>8</v>
      </c>
      <c r="O17" s="35">
        <v>0</v>
      </c>
      <c r="P17" s="35">
        <f t="shared" ref="P17:P18" si="4">SUM(N17:O17)</f>
        <v>8</v>
      </c>
      <c r="Q17" s="36">
        <f t="shared" ref="Q17:S23" si="5">N17/E17</f>
        <v>0.2857142857142857</v>
      </c>
      <c r="R17" s="36">
        <f t="shared" si="5"/>
        <v>0</v>
      </c>
      <c r="S17" s="36">
        <f t="shared" si="5"/>
        <v>0.16</v>
      </c>
      <c r="T17" s="35">
        <v>22</v>
      </c>
      <c r="U17" s="35">
        <v>21</v>
      </c>
      <c r="V17" s="35">
        <f t="shared" ref="V17:V18" si="6">SUM(T17:U17)</f>
        <v>43</v>
      </c>
      <c r="W17" s="36">
        <f t="shared" ref="W17:Y23" si="7">T17/E17</f>
        <v>0.7857142857142857</v>
      </c>
      <c r="X17" s="36">
        <f t="shared" si="7"/>
        <v>0.95454545454545459</v>
      </c>
      <c r="Y17" s="36">
        <f t="shared" si="7"/>
        <v>0.86</v>
      </c>
      <c r="Z17" s="37">
        <v>11.84</v>
      </c>
      <c r="AA17" s="38"/>
      <c r="AB17" s="7"/>
    </row>
    <row r="18" spans="1:28" ht="24.95" customHeight="1">
      <c r="A18" s="6" t="s">
        <v>60</v>
      </c>
      <c r="B18" s="35">
        <v>11</v>
      </c>
      <c r="C18" s="35">
        <v>14</v>
      </c>
      <c r="D18" s="35">
        <f t="shared" si="0"/>
        <v>25</v>
      </c>
      <c r="E18" s="35">
        <v>11</v>
      </c>
      <c r="F18" s="35">
        <v>13</v>
      </c>
      <c r="G18" s="35">
        <f t="shared" si="1"/>
        <v>24</v>
      </c>
      <c r="H18" s="35">
        <v>0</v>
      </c>
      <c r="I18" s="35">
        <v>1</v>
      </c>
      <c r="J18" s="35">
        <f t="shared" si="2"/>
        <v>1</v>
      </c>
      <c r="K18" s="36">
        <f t="shared" si="3"/>
        <v>0</v>
      </c>
      <c r="L18" s="36">
        <f t="shared" si="3"/>
        <v>7.6923076923076927E-2</v>
      </c>
      <c r="M18" s="36">
        <f t="shared" si="3"/>
        <v>4.1666666666666664E-2</v>
      </c>
      <c r="N18" s="35">
        <v>4</v>
      </c>
      <c r="O18" s="35">
        <v>1</v>
      </c>
      <c r="P18" s="35">
        <f t="shared" si="4"/>
        <v>5</v>
      </c>
      <c r="Q18" s="36">
        <f t="shared" si="5"/>
        <v>0.36363636363636365</v>
      </c>
      <c r="R18" s="36">
        <f t="shared" si="5"/>
        <v>7.6923076923076927E-2</v>
      </c>
      <c r="S18" s="36">
        <f t="shared" si="5"/>
        <v>0.20833333333333334</v>
      </c>
      <c r="T18" s="35">
        <v>7</v>
      </c>
      <c r="U18" s="35">
        <v>11</v>
      </c>
      <c r="V18" s="35">
        <f t="shared" si="6"/>
        <v>18</v>
      </c>
      <c r="W18" s="36">
        <f t="shared" si="7"/>
        <v>0.63636363636363635</v>
      </c>
      <c r="X18" s="36">
        <f t="shared" si="7"/>
        <v>0.84615384615384615</v>
      </c>
      <c r="Y18" s="36">
        <f t="shared" si="7"/>
        <v>0.75</v>
      </c>
      <c r="Z18" s="37">
        <v>10.59</v>
      </c>
      <c r="AA18" s="38"/>
      <c r="AB18" s="7"/>
    </row>
    <row r="19" spans="1:28" ht="24.95" customHeight="1">
      <c r="A19" s="15" t="s">
        <v>61</v>
      </c>
      <c r="B19" s="39">
        <f>SUM(B16:B18)</f>
        <v>62</v>
      </c>
      <c r="C19" s="39">
        <f t="shared" ref="C19:J19" si="8">SUM(C16:C18)</f>
        <v>63</v>
      </c>
      <c r="D19" s="39">
        <f t="shared" si="8"/>
        <v>125</v>
      </c>
      <c r="E19" s="39">
        <f t="shared" si="8"/>
        <v>62</v>
      </c>
      <c r="F19" s="39">
        <f t="shared" si="8"/>
        <v>61</v>
      </c>
      <c r="G19" s="39">
        <f t="shared" si="8"/>
        <v>123</v>
      </c>
      <c r="H19" s="39">
        <f t="shared" si="8"/>
        <v>2</v>
      </c>
      <c r="I19" s="39">
        <f t="shared" si="8"/>
        <v>3</v>
      </c>
      <c r="J19" s="39">
        <f t="shared" si="8"/>
        <v>5</v>
      </c>
      <c r="K19" s="40">
        <f t="shared" si="3"/>
        <v>3.2258064516129031E-2</v>
      </c>
      <c r="L19" s="40">
        <f t="shared" si="3"/>
        <v>4.9180327868852458E-2</v>
      </c>
      <c r="M19" s="40">
        <f t="shared" si="3"/>
        <v>4.065040650406504E-2</v>
      </c>
      <c r="N19" s="39">
        <f>SUM(N16:N18)</f>
        <v>12</v>
      </c>
      <c r="O19" s="39">
        <f t="shared" ref="O19:P19" si="9">SUM(O16:O18)</f>
        <v>1</v>
      </c>
      <c r="P19" s="39">
        <f t="shared" si="9"/>
        <v>13</v>
      </c>
      <c r="Q19" s="40">
        <f t="shared" si="5"/>
        <v>0.19354838709677419</v>
      </c>
      <c r="R19" s="40">
        <f t="shared" si="5"/>
        <v>1.6393442622950821E-2</v>
      </c>
      <c r="S19" s="40">
        <f t="shared" si="5"/>
        <v>0.10569105691056911</v>
      </c>
      <c r="T19" s="39">
        <f>SUM(T16:T18)</f>
        <v>51</v>
      </c>
      <c r="U19" s="39">
        <f t="shared" ref="U19:V19" si="10">SUM(U16:U18)</f>
        <v>57</v>
      </c>
      <c r="V19" s="39">
        <f t="shared" si="10"/>
        <v>108</v>
      </c>
      <c r="W19" s="40">
        <f t="shared" si="7"/>
        <v>0.82258064516129037</v>
      </c>
      <c r="X19" s="40">
        <f t="shared" si="7"/>
        <v>0.93442622950819676</v>
      </c>
      <c r="Y19" s="40">
        <f t="shared" si="7"/>
        <v>0.87804878048780488</v>
      </c>
      <c r="Z19" s="37">
        <f>AVERAGE(Z16:Z18)</f>
        <v>11.729999999999999</v>
      </c>
      <c r="AA19" s="36">
        <v>0.90620000000000001</v>
      </c>
      <c r="AB19" s="7"/>
    </row>
    <row r="20" spans="1:28" ht="24.95" customHeight="1">
      <c r="A20" s="6" t="s">
        <v>62</v>
      </c>
      <c r="B20" s="35">
        <v>12</v>
      </c>
      <c r="C20" s="35">
        <v>23</v>
      </c>
      <c r="D20" s="35">
        <f>SUM(B20:C20)</f>
        <v>35</v>
      </c>
      <c r="E20" s="35">
        <v>11</v>
      </c>
      <c r="F20" s="35">
        <v>23</v>
      </c>
      <c r="G20" s="35">
        <f>SUM(E20:F20)</f>
        <v>34</v>
      </c>
      <c r="H20" s="35">
        <v>0</v>
      </c>
      <c r="I20" s="35">
        <v>0</v>
      </c>
      <c r="J20" s="35">
        <f>SUM(H20:I20)</f>
        <v>0</v>
      </c>
      <c r="K20" s="40">
        <f t="shared" si="3"/>
        <v>0</v>
      </c>
      <c r="L20" s="40">
        <f t="shared" si="3"/>
        <v>0</v>
      </c>
      <c r="M20" s="40">
        <f t="shared" si="3"/>
        <v>0</v>
      </c>
      <c r="N20" s="35">
        <v>1</v>
      </c>
      <c r="O20" s="35">
        <v>0</v>
      </c>
      <c r="P20" s="35">
        <f>SUM(N20:O20)</f>
        <v>1</v>
      </c>
      <c r="Q20" s="40">
        <f t="shared" si="5"/>
        <v>9.0909090909090912E-2</v>
      </c>
      <c r="R20" s="40">
        <f t="shared" si="5"/>
        <v>0</v>
      </c>
      <c r="S20" s="40">
        <f t="shared" si="5"/>
        <v>2.9411764705882353E-2</v>
      </c>
      <c r="T20" s="35">
        <v>10</v>
      </c>
      <c r="U20" s="35">
        <v>23</v>
      </c>
      <c r="V20" s="35">
        <f>SUM(T20:U20)</f>
        <v>33</v>
      </c>
      <c r="W20" s="40">
        <f t="shared" si="7"/>
        <v>0.90909090909090906</v>
      </c>
      <c r="X20" s="40">
        <f t="shared" si="7"/>
        <v>1</v>
      </c>
      <c r="Y20" s="40">
        <f t="shared" si="7"/>
        <v>0.97058823529411764</v>
      </c>
      <c r="Z20" s="37">
        <v>12.3</v>
      </c>
      <c r="AA20" s="36">
        <v>1</v>
      </c>
      <c r="AB20" s="7"/>
    </row>
    <row r="21" spans="1:28" ht="24.95" customHeight="1">
      <c r="A21" s="6" t="s">
        <v>63</v>
      </c>
      <c r="B21" s="35">
        <v>14</v>
      </c>
      <c r="C21" s="35">
        <v>22</v>
      </c>
      <c r="D21" s="35">
        <f>SUM(B21:C21)</f>
        <v>36</v>
      </c>
      <c r="E21" s="35">
        <v>13</v>
      </c>
      <c r="F21" s="35">
        <v>21</v>
      </c>
      <c r="G21" s="35">
        <f>SUM(E21:F21)</f>
        <v>34</v>
      </c>
      <c r="H21" s="35">
        <v>1</v>
      </c>
      <c r="I21" s="35">
        <v>0</v>
      </c>
      <c r="J21" s="35">
        <f>SUM(H21:I21)</f>
        <v>1</v>
      </c>
      <c r="K21" s="40">
        <f t="shared" si="3"/>
        <v>7.6923076923076927E-2</v>
      </c>
      <c r="L21" s="40">
        <f t="shared" si="3"/>
        <v>0</v>
      </c>
      <c r="M21" s="40">
        <f t="shared" si="3"/>
        <v>2.9411764705882353E-2</v>
      </c>
      <c r="N21" s="35">
        <v>1</v>
      </c>
      <c r="O21" s="35">
        <v>0</v>
      </c>
      <c r="P21" s="35">
        <f>SUM(N21:O21)</f>
        <v>1</v>
      </c>
      <c r="Q21" s="40">
        <f t="shared" si="5"/>
        <v>7.6923076923076927E-2</v>
      </c>
      <c r="R21" s="40">
        <f t="shared" si="5"/>
        <v>0</v>
      </c>
      <c r="S21" s="40">
        <f t="shared" si="5"/>
        <v>2.9411764705882353E-2</v>
      </c>
      <c r="T21" s="35">
        <v>11</v>
      </c>
      <c r="U21" s="35">
        <v>11</v>
      </c>
      <c r="V21" s="35">
        <f>SUM(T21:U21)</f>
        <v>22</v>
      </c>
      <c r="W21" s="40">
        <f t="shared" si="7"/>
        <v>0.84615384615384615</v>
      </c>
      <c r="X21" s="40">
        <f t="shared" si="7"/>
        <v>0.52380952380952384</v>
      </c>
      <c r="Y21" s="40">
        <f t="shared" si="7"/>
        <v>0.6470588235294118</v>
      </c>
      <c r="Z21" s="37">
        <v>10.76</v>
      </c>
      <c r="AA21" s="36">
        <v>1</v>
      </c>
      <c r="AB21" s="7"/>
    </row>
    <row r="22" spans="1:28" ht="24.95" customHeight="1">
      <c r="A22" s="6" t="s">
        <v>64</v>
      </c>
      <c r="B22" s="35">
        <v>8</v>
      </c>
      <c r="C22" s="35">
        <v>11</v>
      </c>
      <c r="D22" s="35">
        <f>SUM(B22:C22)</f>
        <v>19</v>
      </c>
      <c r="E22" s="35">
        <v>6</v>
      </c>
      <c r="F22" s="35">
        <v>10</v>
      </c>
      <c r="G22" s="35">
        <f>SUM(E22:F22)</f>
        <v>16</v>
      </c>
      <c r="H22" s="35">
        <v>1</v>
      </c>
      <c r="I22" s="35">
        <v>1</v>
      </c>
      <c r="J22" s="35">
        <f>SUM(H22:I22)</f>
        <v>2</v>
      </c>
      <c r="K22" s="40">
        <f t="shared" si="3"/>
        <v>0.16666666666666666</v>
      </c>
      <c r="L22" s="40">
        <f t="shared" si="3"/>
        <v>0.1</v>
      </c>
      <c r="M22" s="40">
        <f t="shared" si="3"/>
        <v>0.125</v>
      </c>
      <c r="N22" s="35">
        <v>3</v>
      </c>
      <c r="O22" s="35">
        <v>3</v>
      </c>
      <c r="P22" s="35">
        <f>SUM(N22:O22)</f>
        <v>6</v>
      </c>
      <c r="Q22" s="40">
        <f t="shared" si="5"/>
        <v>0.5</v>
      </c>
      <c r="R22" s="40">
        <f t="shared" si="5"/>
        <v>0.3</v>
      </c>
      <c r="S22" s="40">
        <f t="shared" si="5"/>
        <v>0.375</v>
      </c>
      <c r="T22" s="35">
        <v>2</v>
      </c>
      <c r="U22" s="35">
        <v>6</v>
      </c>
      <c r="V22" s="35">
        <f>SUM(T22:U22)</f>
        <v>8</v>
      </c>
      <c r="W22" s="40">
        <f t="shared" si="7"/>
        <v>0.33333333333333331</v>
      </c>
      <c r="X22" s="40">
        <f t="shared" si="7"/>
        <v>0.6</v>
      </c>
      <c r="Y22" s="40">
        <f t="shared" si="7"/>
        <v>0.5</v>
      </c>
      <c r="Z22" s="37">
        <v>8.67</v>
      </c>
      <c r="AA22" s="38"/>
      <c r="AB22" s="7"/>
    </row>
    <row r="23" spans="1:28" ht="60">
      <c r="A23" s="34" t="s">
        <v>32</v>
      </c>
      <c r="B23" s="39">
        <f>SUM(B19:B22)</f>
        <v>96</v>
      </c>
      <c r="C23" s="39">
        <f t="shared" ref="C23:G23" si="11">SUM(C19:C22)</f>
        <v>119</v>
      </c>
      <c r="D23" s="39">
        <f t="shared" si="11"/>
        <v>215</v>
      </c>
      <c r="E23" s="39">
        <f t="shared" si="11"/>
        <v>92</v>
      </c>
      <c r="F23" s="39">
        <f t="shared" si="11"/>
        <v>115</v>
      </c>
      <c r="G23" s="39">
        <f t="shared" si="11"/>
        <v>207</v>
      </c>
      <c r="H23" s="39">
        <f>SUM(H19:H22)</f>
        <v>4</v>
      </c>
      <c r="I23" s="39">
        <f t="shared" ref="I23" si="12">SUM(I19:I22)</f>
        <v>4</v>
      </c>
      <c r="J23" s="39">
        <f t="shared" ref="J23" si="13">SUM(J19:J22)</f>
        <v>8</v>
      </c>
      <c r="K23" s="40">
        <f t="shared" si="3"/>
        <v>4.3478260869565216E-2</v>
      </c>
      <c r="L23" s="40">
        <f t="shared" si="3"/>
        <v>3.4782608695652174E-2</v>
      </c>
      <c r="M23" s="40">
        <f t="shared" si="3"/>
        <v>3.864734299516908E-2</v>
      </c>
      <c r="N23" s="39">
        <f>SUM(N19:N22)</f>
        <v>17</v>
      </c>
      <c r="O23" s="39">
        <f t="shared" ref="O23:P23" si="14">SUM(O19:O22)</f>
        <v>4</v>
      </c>
      <c r="P23" s="39">
        <f t="shared" si="14"/>
        <v>21</v>
      </c>
      <c r="Q23" s="40">
        <f t="shared" si="5"/>
        <v>0.18478260869565216</v>
      </c>
      <c r="R23" s="40">
        <f t="shared" si="5"/>
        <v>3.4782608695652174E-2</v>
      </c>
      <c r="S23" s="40">
        <f t="shared" si="5"/>
        <v>0.10144927536231885</v>
      </c>
      <c r="T23" s="39">
        <f>SUM(T19:T22)</f>
        <v>74</v>
      </c>
      <c r="U23" s="39">
        <f t="shared" ref="U23:V23" si="15">SUM(U19:U22)</f>
        <v>97</v>
      </c>
      <c r="V23" s="39">
        <f t="shared" si="15"/>
        <v>171</v>
      </c>
      <c r="W23" s="40">
        <f t="shared" si="7"/>
        <v>0.80434782608695654</v>
      </c>
      <c r="X23" s="40">
        <f t="shared" si="7"/>
        <v>0.84347826086956523</v>
      </c>
      <c r="Y23" s="40">
        <f t="shared" si="7"/>
        <v>0.82608695652173914</v>
      </c>
      <c r="Z23" s="41">
        <f>AVERAGE(Z19:Z22)</f>
        <v>10.865</v>
      </c>
      <c r="AA23" s="40">
        <f>AVERAGE(AA19:AA22)</f>
        <v>0.96873333333333334</v>
      </c>
      <c r="AB23" s="7"/>
    </row>
    <row r="25" spans="1:28">
      <c r="S25" t="s">
        <v>79</v>
      </c>
    </row>
    <row r="26" spans="1:28">
      <c r="S26" t="s">
        <v>80</v>
      </c>
    </row>
    <row r="31" spans="1:28">
      <c r="S31" t="s">
        <v>81</v>
      </c>
    </row>
  </sheetData>
  <mergeCells count="15">
    <mergeCell ref="AB14:AB15"/>
    <mergeCell ref="A8:J8"/>
    <mergeCell ref="A11:AA11"/>
    <mergeCell ref="A12:AA12"/>
    <mergeCell ref="A14:A15"/>
    <mergeCell ref="B14:D14"/>
    <mergeCell ref="E14:G14"/>
    <mergeCell ref="H14:J14"/>
    <mergeCell ref="K14:M14"/>
    <mergeCell ref="N14:P14"/>
    <mergeCell ref="Q14:S14"/>
    <mergeCell ref="T14:V14"/>
    <mergeCell ref="W14:Y14"/>
    <mergeCell ref="Z14:Z15"/>
    <mergeCell ref="AA14:AA1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8"/>
  <sheetViews>
    <sheetView workbookViewId="0">
      <selection activeCell="AA14" sqref="AA14:AA15"/>
    </sheetView>
  </sheetViews>
  <sheetFormatPr baseColWidth="10" defaultColWidth="11.42578125" defaultRowHeight="15"/>
  <cols>
    <col min="1" max="1" width="11.140625" customWidth="1"/>
    <col min="2" max="24" width="3.7109375" customWidth="1"/>
    <col min="25" max="25" width="8.85546875" customWidth="1"/>
    <col min="26" max="26" width="8.28515625" customWidth="1"/>
  </cols>
  <sheetData>
    <row r="1" spans="1:27">
      <c r="A1" s="1" t="s">
        <v>90</v>
      </c>
    </row>
    <row r="2" spans="1:27">
      <c r="A2" s="1" t="s">
        <v>1</v>
      </c>
    </row>
    <row r="3" spans="1:27">
      <c r="A3" s="1" t="s">
        <v>2</v>
      </c>
    </row>
    <row r="4" spans="1:27">
      <c r="A4" s="2"/>
    </row>
    <row r="6" spans="1:27" ht="15.75">
      <c r="A6" s="3"/>
    </row>
    <row r="8" spans="1:27">
      <c r="A8" s="50" t="s">
        <v>3</v>
      </c>
      <c r="B8" s="50"/>
      <c r="C8" s="50"/>
      <c r="D8" s="50"/>
      <c r="E8" s="50"/>
      <c r="F8" s="50"/>
      <c r="G8" s="50"/>
      <c r="H8" s="50"/>
      <c r="I8" s="50"/>
      <c r="J8" s="50"/>
    </row>
    <row r="9" spans="1:27">
      <c r="A9" s="4"/>
    </row>
    <row r="11" spans="1:27" ht="20.25">
      <c r="A11" s="73" t="s">
        <v>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</row>
    <row r="12" spans="1:27" ht="20.25">
      <c r="A12" s="73" t="s">
        <v>87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</row>
    <row r="13" spans="1:27" ht="12.75" customHeight="1">
      <c r="A13" s="13"/>
      <c r="B13" s="8"/>
      <c r="C13" s="9"/>
      <c r="D13" s="10"/>
      <c r="E13" s="8"/>
      <c r="F13" s="9"/>
      <c r="G13" s="10"/>
      <c r="H13" s="8"/>
      <c r="I13" s="9"/>
      <c r="J13" s="10"/>
      <c r="K13" s="8"/>
      <c r="L13" s="9"/>
      <c r="M13" s="10"/>
      <c r="N13" s="8"/>
      <c r="O13" s="9"/>
      <c r="P13" s="10"/>
      <c r="Q13" s="8"/>
      <c r="R13" s="9"/>
      <c r="S13" s="10"/>
      <c r="T13" s="8"/>
      <c r="U13" s="9"/>
      <c r="V13" s="10"/>
      <c r="W13" s="8"/>
      <c r="X13" s="9"/>
      <c r="Y13" s="10"/>
      <c r="Z13" s="13"/>
      <c r="AA13" s="13"/>
    </row>
    <row r="14" spans="1:27" ht="24.75" customHeight="1">
      <c r="A14" s="74" t="s">
        <v>6</v>
      </c>
      <c r="B14" s="68" t="s">
        <v>7</v>
      </c>
      <c r="C14" s="68"/>
      <c r="D14" s="68"/>
      <c r="E14" s="69" t="s">
        <v>91</v>
      </c>
      <c r="F14" s="69"/>
      <c r="G14" s="69"/>
      <c r="H14" s="68" t="s">
        <v>33</v>
      </c>
      <c r="I14" s="68"/>
      <c r="J14" s="68"/>
      <c r="K14" s="69" t="s">
        <v>88</v>
      </c>
      <c r="L14" s="69"/>
      <c r="M14" s="69"/>
      <c r="N14" s="68" t="s">
        <v>78</v>
      </c>
      <c r="O14" s="68"/>
      <c r="P14" s="68"/>
      <c r="Q14" s="69" t="s">
        <v>12</v>
      </c>
      <c r="R14" s="69"/>
      <c r="S14" s="69"/>
      <c r="T14" s="68" t="s">
        <v>77</v>
      </c>
      <c r="U14" s="68"/>
      <c r="V14" s="68"/>
      <c r="W14" s="69" t="s">
        <v>14</v>
      </c>
      <c r="X14" s="69"/>
      <c r="Y14" s="69"/>
      <c r="Z14" s="70" t="s">
        <v>15</v>
      </c>
      <c r="AA14" s="71" t="s">
        <v>89</v>
      </c>
    </row>
    <row r="15" spans="1:27" ht="27" customHeight="1">
      <c r="A15" s="74"/>
      <c r="B15" s="42" t="s">
        <v>17</v>
      </c>
      <c r="C15" s="42" t="s">
        <v>18</v>
      </c>
      <c r="D15" s="42" t="s">
        <v>19</v>
      </c>
      <c r="E15" s="42" t="s">
        <v>17</v>
      </c>
      <c r="F15" s="42" t="s">
        <v>18</v>
      </c>
      <c r="G15" s="42" t="s">
        <v>19</v>
      </c>
      <c r="H15" s="42" t="s">
        <v>17</v>
      </c>
      <c r="I15" s="42" t="s">
        <v>18</v>
      </c>
      <c r="J15" s="42" t="s">
        <v>19</v>
      </c>
      <c r="K15" s="42" t="s">
        <v>17</v>
      </c>
      <c r="L15" s="42" t="s">
        <v>18</v>
      </c>
      <c r="M15" s="42" t="s">
        <v>19</v>
      </c>
      <c r="N15" s="42" t="s">
        <v>17</v>
      </c>
      <c r="O15" s="42" t="s">
        <v>18</v>
      </c>
      <c r="P15" s="42" t="s">
        <v>19</v>
      </c>
      <c r="Q15" s="42" t="s">
        <v>17</v>
      </c>
      <c r="R15" s="42" t="s">
        <v>18</v>
      </c>
      <c r="S15" s="42" t="s">
        <v>19</v>
      </c>
      <c r="T15" s="42" t="s">
        <v>17</v>
      </c>
      <c r="U15" s="42" t="s">
        <v>18</v>
      </c>
      <c r="V15" s="42" t="s">
        <v>19</v>
      </c>
      <c r="W15" s="42" t="s">
        <v>17</v>
      </c>
      <c r="X15" s="42" t="s">
        <v>18</v>
      </c>
      <c r="Y15" s="42" t="s">
        <v>19</v>
      </c>
      <c r="Z15" s="70"/>
      <c r="AA15" s="72"/>
    </row>
    <row r="16" spans="1:27" ht="73.5">
      <c r="A16" s="47" t="s">
        <v>85</v>
      </c>
      <c r="B16" s="43">
        <f>'section francophone'!B28</f>
        <v>187</v>
      </c>
      <c r="C16" s="43">
        <f>'section francophone'!C28</f>
        <v>163</v>
      </c>
      <c r="D16" s="43">
        <f>'section francophone'!D28</f>
        <v>350</v>
      </c>
      <c r="E16" s="43">
        <f>'section francophone'!E28</f>
        <v>179</v>
      </c>
      <c r="F16" s="43">
        <f>'section francophone'!F28</f>
        <v>154</v>
      </c>
      <c r="G16" s="43">
        <f>'section francophone'!G28</f>
        <v>333</v>
      </c>
      <c r="H16" s="43">
        <f>'section francophone'!H28</f>
        <v>6</v>
      </c>
      <c r="I16" s="43">
        <f>'section francophone'!I28</f>
        <v>9</v>
      </c>
      <c r="J16" s="43">
        <f>'section francophone'!J28</f>
        <v>15</v>
      </c>
      <c r="K16" s="44">
        <f>'section francophone'!K28</f>
        <v>3.3519553072625698E-2</v>
      </c>
      <c r="L16" s="44">
        <f>'section francophone'!L28</f>
        <v>5.844155844155844E-2</v>
      </c>
      <c r="M16" s="44">
        <f>'section francophone'!M28</f>
        <v>4.5045045045045043E-2</v>
      </c>
      <c r="N16" s="43">
        <f>'section francophone'!N28</f>
        <v>28</v>
      </c>
      <c r="O16" s="43">
        <f>'section francophone'!O28</f>
        <v>12</v>
      </c>
      <c r="P16" s="43">
        <f>'section francophone'!P28</f>
        <v>40</v>
      </c>
      <c r="Q16" s="44">
        <f>'section francophone'!Q28</f>
        <v>0.15642458100558659</v>
      </c>
      <c r="R16" s="44">
        <f>'section francophone'!R28</f>
        <v>7.792207792207792E-2</v>
      </c>
      <c r="S16" s="44">
        <f>'section francophone'!S28</f>
        <v>0.12012012012012012</v>
      </c>
      <c r="T16" s="43">
        <f>'section francophone'!T28</f>
        <v>145</v>
      </c>
      <c r="U16" s="43">
        <f>'section francophone'!U28</f>
        <v>124</v>
      </c>
      <c r="V16" s="43">
        <f>'section francophone'!V28</f>
        <v>269</v>
      </c>
      <c r="W16" s="44">
        <f>'section francophone'!W28</f>
        <v>0.81005586592178769</v>
      </c>
      <c r="X16" s="44">
        <f>'section francophone'!X28</f>
        <v>0.80519480519480524</v>
      </c>
      <c r="Y16" s="45">
        <f>'section francophone'!Y28</f>
        <v>0.80780780780780781</v>
      </c>
      <c r="Z16" s="46">
        <f>'section francophone'!Z28</f>
        <v>9.8622222222222202</v>
      </c>
      <c r="AA16" s="45">
        <f>'section francophone'!AA28</f>
        <v>0.94589999999999996</v>
      </c>
    </row>
    <row r="17" spans="1:27" ht="69">
      <c r="A17" s="47" t="s">
        <v>51</v>
      </c>
      <c r="B17" s="43">
        <f>'anglophone section'!B23</f>
        <v>96</v>
      </c>
      <c r="C17" s="43">
        <f>'anglophone section'!C23</f>
        <v>119</v>
      </c>
      <c r="D17" s="43">
        <f>'anglophone section'!D23</f>
        <v>215</v>
      </c>
      <c r="E17" s="43">
        <f>'anglophone section'!E23</f>
        <v>92</v>
      </c>
      <c r="F17" s="43">
        <f>'anglophone section'!F23</f>
        <v>115</v>
      </c>
      <c r="G17" s="43">
        <f>'anglophone section'!G23</f>
        <v>207</v>
      </c>
      <c r="H17" s="43">
        <f>'anglophone section'!H23</f>
        <v>4</v>
      </c>
      <c r="I17" s="43">
        <f>'anglophone section'!I23</f>
        <v>4</v>
      </c>
      <c r="J17" s="43">
        <f>'anglophone section'!J23</f>
        <v>8</v>
      </c>
      <c r="K17" s="44">
        <f>'anglophone section'!K23</f>
        <v>4.3478260869565216E-2</v>
      </c>
      <c r="L17" s="44">
        <f>'anglophone section'!L23</f>
        <v>3.4782608695652174E-2</v>
      </c>
      <c r="M17" s="44">
        <f>'anglophone section'!M23</f>
        <v>3.864734299516908E-2</v>
      </c>
      <c r="N17" s="43">
        <f>'anglophone section'!N23</f>
        <v>17</v>
      </c>
      <c r="O17" s="43">
        <f>'anglophone section'!O23</f>
        <v>4</v>
      </c>
      <c r="P17" s="43">
        <f>'anglophone section'!P23</f>
        <v>21</v>
      </c>
      <c r="Q17" s="44">
        <f>'anglophone section'!Q23</f>
        <v>0.18478260869565216</v>
      </c>
      <c r="R17" s="44">
        <f>'anglophone section'!R23</f>
        <v>3.4782608695652174E-2</v>
      </c>
      <c r="S17" s="44">
        <f>'anglophone section'!S23</f>
        <v>0.10144927536231885</v>
      </c>
      <c r="T17" s="43">
        <f>'anglophone section'!T23</f>
        <v>74</v>
      </c>
      <c r="U17" s="43">
        <f>'anglophone section'!U23</f>
        <v>97</v>
      </c>
      <c r="V17" s="43">
        <f>'anglophone section'!V23</f>
        <v>171</v>
      </c>
      <c r="W17" s="44">
        <f>'anglophone section'!W23</f>
        <v>0.80434782608695654</v>
      </c>
      <c r="X17" s="44">
        <f>'anglophone section'!X23</f>
        <v>0.84347826086956523</v>
      </c>
      <c r="Y17" s="45">
        <f>'anglophone section'!Y23</f>
        <v>0.82608695652173914</v>
      </c>
      <c r="Z17" s="46">
        <f>'anglophone section'!Z23</f>
        <v>10.865</v>
      </c>
      <c r="AA17" s="45">
        <f>'anglophone section'!AA23</f>
        <v>0.96873333333333334</v>
      </c>
    </row>
    <row r="18" spans="1:27" ht="86.25">
      <c r="A18" s="47" t="s">
        <v>86</v>
      </c>
      <c r="B18" s="43">
        <f>SUM(B16:B17)</f>
        <v>283</v>
      </c>
      <c r="C18" s="43">
        <f t="shared" ref="C18:J18" si="0">SUM(C16:C17)</f>
        <v>282</v>
      </c>
      <c r="D18" s="43">
        <f t="shared" si="0"/>
        <v>565</v>
      </c>
      <c r="E18" s="43">
        <f t="shared" si="0"/>
        <v>271</v>
      </c>
      <c r="F18" s="43">
        <f t="shared" si="0"/>
        <v>269</v>
      </c>
      <c r="G18" s="43">
        <f t="shared" si="0"/>
        <v>540</v>
      </c>
      <c r="H18" s="43">
        <f t="shared" si="0"/>
        <v>10</v>
      </c>
      <c r="I18" s="43">
        <f t="shared" si="0"/>
        <v>13</v>
      </c>
      <c r="J18" s="43">
        <f t="shared" si="0"/>
        <v>23</v>
      </c>
      <c r="K18" s="44">
        <f>AVERAGE(K16:K17)</f>
        <v>3.8498906971095453E-2</v>
      </c>
      <c r="L18" s="44">
        <f>AVERAGE(L16:L17)</f>
        <v>4.6612083568605307E-2</v>
      </c>
      <c r="M18" s="44">
        <f>AVERAGE(M16:M17)</f>
        <v>4.1846194020107058E-2</v>
      </c>
      <c r="N18" s="43">
        <f>SUM(N16:N17)</f>
        <v>45</v>
      </c>
      <c r="O18" s="43">
        <f t="shared" ref="O18:P18" si="1">SUM(O16:O17)</f>
        <v>16</v>
      </c>
      <c r="P18" s="43">
        <f t="shared" si="1"/>
        <v>61</v>
      </c>
      <c r="Q18" s="44">
        <f>AVERAGE(Q16:Q17)</f>
        <v>0.17060359485061938</v>
      </c>
      <c r="R18" s="44">
        <f t="shared" ref="R18:S18" si="2">AVERAGE(R16:R17)</f>
        <v>5.6352343308865044E-2</v>
      </c>
      <c r="S18" s="44">
        <f t="shared" si="2"/>
        <v>0.11078469774121949</v>
      </c>
      <c r="T18" s="43">
        <f>SUM(T16:T17)</f>
        <v>219</v>
      </c>
      <c r="U18" s="43">
        <f t="shared" ref="U18:V18" si="3">SUM(U16:U17)</f>
        <v>221</v>
      </c>
      <c r="V18" s="43">
        <f t="shared" si="3"/>
        <v>440</v>
      </c>
      <c r="W18" s="44">
        <f>AVERAGE(W16:W17)</f>
        <v>0.80720184600437217</v>
      </c>
      <c r="X18" s="44">
        <f t="shared" ref="X18:Y18" si="4">AVERAGE(X16:X17)</f>
        <v>0.82433653303218524</v>
      </c>
      <c r="Y18" s="45">
        <f t="shared" si="4"/>
        <v>0.81694738216477347</v>
      </c>
      <c r="Z18" s="46">
        <f>AVERAGE(Z16:Z17)</f>
        <v>10.36361111111111</v>
      </c>
      <c r="AA18" s="45">
        <f>AVERAGE(AA16:AA17)</f>
        <v>0.95731666666666659</v>
      </c>
    </row>
  </sheetData>
  <mergeCells count="14">
    <mergeCell ref="T14:V14"/>
    <mergeCell ref="W14:Y14"/>
    <mergeCell ref="Z14:Z15"/>
    <mergeCell ref="AA14:AA15"/>
    <mergeCell ref="A8:J8"/>
    <mergeCell ref="A11:AA11"/>
    <mergeCell ref="A12:AA12"/>
    <mergeCell ref="A14:A15"/>
    <mergeCell ref="B14:D14"/>
    <mergeCell ref="E14:G14"/>
    <mergeCell ref="H14:J14"/>
    <mergeCell ref="K14:M14"/>
    <mergeCell ref="N14:P14"/>
    <mergeCell ref="Q14:S14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8" sqref="H38"/>
    </sheetView>
  </sheetViews>
  <sheetFormatPr baseColWidth="10" defaultColWidth="11.42578125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Z38"/>
  <sheetViews>
    <sheetView workbookViewId="0">
      <selection sqref="A1:Z38"/>
    </sheetView>
  </sheetViews>
  <sheetFormatPr baseColWidth="10" defaultColWidth="11.42578125" defaultRowHeight="15"/>
  <sheetData>
    <row r="1" spans="1:26" ht="15.75">
      <c r="A1" s="16" t="s">
        <v>34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26" ht="15.75">
      <c r="A2" s="16" t="s">
        <v>35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26" ht="15.7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26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26">
      <c r="A5" s="1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26">
      <c r="A6" s="1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26">
      <c r="A7" s="19" t="s">
        <v>36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9" spans="1:26" ht="20.25">
      <c r="A9" s="85" t="s">
        <v>37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1" spans="1:26">
      <c r="A11" s="74" t="s">
        <v>6</v>
      </c>
      <c r="B11" s="68" t="s">
        <v>7</v>
      </c>
      <c r="C11" s="68"/>
      <c r="D11" s="68"/>
      <c r="E11" s="69" t="s">
        <v>8</v>
      </c>
      <c r="F11" s="69"/>
      <c r="G11" s="69"/>
      <c r="H11" s="68" t="s">
        <v>9</v>
      </c>
      <c r="I11" s="68"/>
      <c r="J11" s="68"/>
      <c r="K11" s="69" t="s">
        <v>10</v>
      </c>
      <c r="L11" s="69"/>
      <c r="M11" s="69"/>
      <c r="N11" s="68" t="s">
        <v>11</v>
      </c>
      <c r="O11" s="68"/>
      <c r="P11" s="68"/>
      <c r="Q11" s="69" t="s">
        <v>12</v>
      </c>
      <c r="R11" s="69"/>
      <c r="S11" s="69"/>
      <c r="T11" s="68" t="s">
        <v>13</v>
      </c>
      <c r="U11" s="68"/>
      <c r="V11" s="68"/>
      <c r="W11" s="69" t="s">
        <v>14</v>
      </c>
      <c r="X11" s="69"/>
      <c r="Y11" s="69"/>
      <c r="Z11" s="70" t="s">
        <v>15</v>
      </c>
    </row>
    <row r="12" spans="1:26">
      <c r="A12" s="74"/>
      <c r="B12" s="5" t="s">
        <v>17</v>
      </c>
      <c r="C12" s="5" t="s">
        <v>18</v>
      </c>
      <c r="D12" s="5" t="s">
        <v>19</v>
      </c>
      <c r="E12" s="5" t="s">
        <v>17</v>
      </c>
      <c r="F12" s="5" t="s">
        <v>18</v>
      </c>
      <c r="G12" s="5" t="s">
        <v>19</v>
      </c>
      <c r="H12" s="5" t="s">
        <v>17</v>
      </c>
      <c r="I12" s="5" t="s">
        <v>18</v>
      </c>
      <c r="J12" s="5" t="s">
        <v>19</v>
      </c>
      <c r="K12" s="5" t="s">
        <v>17</v>
      </c>
      <c r="L12" s="5" t="s">
        <v>18</v>
      </c>
      <c r="M12" s="5" t="s">
        <v>19</v>
      </c>
      <c r="N12" s="5" t="s">
        <v>17</v>
      </c>
      <c r="O12" s="5" t="s">
        <v>18</v>
      </c>
      <c r="P12" s="5" t="s">
        <v>19</v>
      </c>
      <c r="Q12" s="5" t="s">
        <v>17</v>
      </c>
      <c r="R12" s="5" t="s">
        <v>18</v>
      </c>
      <c r="S12" s="5" t="s">
        <v>19</v>
      </c>
      <c r="T12" s="5" t="s">
        <v>17</v>
      </c>
      <c r="U12" s="5" t="s">
        <v>18</v>
      </c>
      <c r="V12" s="5" t="s">
        <v>19</v>
      </c>
      <c r="W12" s="5" t="s">
        <v>17</v>
      </c>
      <c r="X12" s="5" t="s">
        <v>18</v>
      </c>
      <c r="Y12" s="5" t="s">
        <v>19</v>
      </c>
      <c r="Z12" s="70"/>
    </row>
    <row r="13" spans="1:26" ht="15.75">
      <c r="A13" s="20" t="s">
        <v>38</v>
      </c>
      <c r="B13" s="21">
        <v>21</v>
      </c>
      <c r="C13" s="21">
        <v>35</v>
      </c>
      <c r="D13" s="21">
        <f>SUM(B13:C13)</f>
        <v>56</v>
      </c>
      <c r="E13" s="21">
        <v>21</v>
      </c>
      <c r="F13" s="21">
        <v>35</v>
      </c>
      <c r="G13" s="21">
        <f>SUM(E13:F13)</f>
        <v>56</v>
      </c>
      <c r="H13" s="21">
        <v>0</v>
      </c>
      <c r="I13" s="21">
        <v>1</v>
      </c>
      <c r="J13" s="22">
        <f>SUM(H13:I13)</f>
        <v>1</v>
      </c>
      <c r="K13" s="23">
        <f>H13/E13</f>
        <v>0</v>
      </c>
      <c r="L13" s="23">
        <f>I13/F13</f>
        <v>2.8571428571428571E-2</v>
      </c>
      <c r="M13" s="23">
        <f>J13/G13</f>
        <v>1.7857142857142856E-2</v>
      </c>
      <c r="N13" s="21">
        <v>0</v>
      </c>
      <c r="O13" s="21">
        <v>0</v>
      </c>
      <c r="P13" s="21">
        <f>SUM(N13:O13)</f>
        <v>0</v>
      </c>
      <c r="Q13" s="23">
        <f>N13/E13</f>
        <v>0</v>
      </c>
      <c r="R13" s="23">
        <f>O13/F13</f>
        <v>0</v>
      </c>
      <c r="S13" s="23">
        <f>P13/G13</f>
        <v>0</v>
      </c>
      <c r="T13" s="21">
        <v>21</v>
      </c>
      <c r="U13" s="21">
        <v>34</v>
      </c>
      <c r="V13" s="21">
        <f>SUM(T13:U13)</f>
        <v>55</v>
      </c>
      <c r="W13" s="23">
        <f>T13/E13</f>
        <v>1</v>
      </c>
      <c r="X13" s="23">
        <f>U13/F13</f>
        <v>0.97142857142857142</v>
      </c>
      <c r="Y13" s="23">
        <f>V13/G13</f>
        <v>0.9821428571428571</v>
      </c>
      <c r="Z13" s="24">
        <v>11.01</v>
      </c>
    </row>
    <row r="14" spans="1:26" ht="15.75">
      <c r="A14" s="20" t="s">
        <v>21</v>
      </c>
      <c r="B14" s="21">
        <v>11</v>
      </c>
      <c r="C14" s="21">
        <v>18</v>
      </c>
      <c r="D14" s="21">
        <f t="shared" ref="D14:D18" si="0">SUM(B14:C14)</f>
        <v>29</v>
      </c>
      <c r="E14" s="21">
        <v>11</v>
      </c>
      <c r="F14" s="21">
        <v>18</v>
      </c>
      <c r="G14" s="21">
        <f t="shared" ref="G14:G18" si="1">SUM(E14:F14)</f>
        <v>29</v>
      </c>
      <c r="H14" s="21">
        <v>1</v>
      </c>
      <c r="I14" s="21">
        <v>0</v>
      </c>
      <c r="J14" s="22">
        <f t="shared" ref="J14:J18" si="2">SUM(H14:I14)</f>
        <v>1</v>
      </c>
      <c r="K14" s="23">
        <f t="shared" ref="K14:M24" si="3">H14/E14</f>
        <v>9.0909090909090912E-2</v>
      </c>
      <c r="L14" s="23">
        <f t="shared" si="3"/>
        <v>0</v>
      </c>
      <c r="M14" s="23">
        <f t="shared" si="3"/>
        <v>3.4482758620689655E-2</v>
      </c>
      <c r="N14" s="21">
        <v>0</v>
      </c>
      <c r="O14" s="21">
        <v>0</v>
      </c>
      <c r="P14" s="21">
        <f t="shared" ref="P14:P18" si="4">SUM(N14:O14)</f>
        <v>0</v>
      </c>
      <c r="Q14" s="23">
        <f t="shared" ref="Q14:S24" si="5">N14/E14</f>
        <v>0</v>
      </c>
      <c r="R14" s="23">
        <f t="shared" si="5"/>
        <v>0</v>
      </c>
      <c r="S14" s="23">
        <f t="shared" si="5"/>
        <v>0</v>
      </c>
      <c r="T14" s="21">
        <v>10</v>
      </c>
      <c r="U14" s="21">
        <v>18</v>
      </c>
      <c r="V14" s="21">
        <f t="shared" ref="V14:V18" si="6">SUM(T14:U14)</f>
        <v>28</v>
      </c>
      <c r="W14" s="23">
        <f t="shared" ref="W14:Y24" si="7">T14/E14</f>
        <v>0.90909090909090906</v>
      </c>
      <c r="X14" s="23">
        <f t="shared" si="7"/>
        <v>1</v>
      </c>
      <c r="Y14" s="23">
        <f t="shared" si="7"/>
        <v>0.96551724137931039</v>
      </c>
      <c r="Z14" s="24">
        <v>11.23</v>
      </c>
    </row>
    <row r="15" spans="1:26" ht="21">
      <c r="A15" s="25" t="s">
        <v>39</v>
      </c>
      <c r="B15" s="11">
        <f>SUM(B13:B14)</f>
        <v>32</v>
      </c>
      <c r="C15" s="11">
        <f t="shared" ref="C15:J15" si="8">SUM(C13:C14)</f>
        <v>53</v>
      </c>
      <c r="D15" s="11">
        <f t="shared" si="8"/>
        <v>85</v>
      </c>
      <c r="E15" s="11">
        <f t="shared" si="8"/>
        <v>32</v>
      </c>
      <c r="F15" s="11">
        <f t="shared" si="8"/>
        <v>53</v>
      </c>
      <c r="G15" s="11">
        <f t="shared" si="8"/>
        <v>85</v>
      </c>
      <c r="H15" s="11">
        <f t="shared" si="8"/>
        <v>1</v>
      </c>
      <c r="I15" s="11">
        <f t="shared" si="8"/>
        <v>1</v>
      </c>
      <c r="J15" s="11">
        <f t="shared" si="8"/>
        <v>2</v>
      </c>
      <c r="K15" s="26">
        <f t="shared" si="3"/>
        <v>3.125E-2</v>
      </c>
      <c r="L15" s="26">
        <f t="shared" si="3"/>
        <v>1.8867924528301886E-2</v>
      </c>
      <c r="M15" s="26">
        <f t="shared" si="3"/>
        <v>2.3529411764705882E-2</v>
      </c>
      <c r="N15" s="11">
        <f>SUM(N13:N14)</f>
        <v>0</v>
      </c>
      <c r="O15" s="11">
        <f t="shared" ref="O15:P15" si="9">SUM(O13:O14)</f>
        <v>0</v>
      </c>
      <c r="P15" s="11">
        <f t="shared" si="9"/>
        <v>0</v>
      </c>
      <c r="Q15" s="26">
        <f t="shared" si="5"/>
        <v>0</v>
      </c>
      <c r="R15" s="26">
        <f t="shared" si="5"/>
        <v>0</v>
      </c>
      <c r="S15" s="26">
        <f t="shared" si="5"/>
        <v>0</v>
      </c>
      <c r="T15" s="11">
        <f>SUM(T13:T14)</f>
        <v>31</v>
      </c>
      <c r="U15" s="11">
        <f t="shared" ref="U15:V15" si="10">SUM(U13:U14)</f>
        <v>52</v>
      </c>
      <c r="V15" s="11">
        <f t="shared" si="10"/>
        <v>83</v>
      </c>
      <c r="W15" s="26">
        <f t="shared" si="7"/>
        <v>0.96875</v>
      </c>
      <c r="X15" s="26">
        <f t="shared" si="7"/>
        <v>0.98113207547169812</v>
      </c>
      <c r="Y15" s="26">
        <f t="shared" si="7"/>
        <v>0.97647058823529409</v>
      </c>
      <c r="Z15" s="27"/>
    </row>
    <row r="16" spans="1:26" ht="31.5">
      <c r="A16" s="25" t="s">
        <v>24</v>
      </c>
      <c r="B16" s="11">
        <v>35</v>
      </c>
      <c r="C16" s="11">
        <v>34</v>
      </c>
      <c r="D16" s="11">
        <f t="shared" si="0"/>
        <v>69</v>
      </c>
      <c r="E16" s="11">
        <v>35</v>
      </c>
      <c r="F16" s="11">
        <v>34</v>
      </c>
      <c r="G16" s="11">
        <f t="shared" si="1"/>
        <v>69</v>
      </c>
      <c r="H16" s="11">
        <v>1</v>
      </c>
      <c r="I16" s="11">
        <v>0</v>
      </c>
      <c r="J16" s="12">
        <f t="shared" si="2"/>
        <v>1</v>
      </c>
      <c r="K16" s="26">
        <f t="shared" si="3"/>
        <v>2.8571428571428571E-2</v>
      </c>
      <c r="L16" s="26">
        <f t="shared" si="3"/>
        <v>0</v>
      </c>
      <c r="M16" s="26">
        <f t="shared" si="3"/>
        <v>1.4492753623188406E-2</v>
      </c>
      <c r="N16" s="11">
        <v>0</v>
      </c>
      <c r="O16" s="11">
        <v>1</v>
      </c>
      <c r="P16" s="11">
        <f t="shared" si="4"/>
        <v>1</v>
      </c>
      <c r="Q16" s="26">
        <f t="shared" si="5"/>
        <v>0</v>
      </c>
      <c r="R16" s="26">
        <f t="shared" si="5"/>
        <v>2.9411764705882353E-2</v>
      </c>
      <c r="S16" s="26">
        <f t="shared" si="5"/>
        <v>1.4492753623188406E-2</v>
      </c>
      <c r="T16" s="11">
        <v>34</v>
      </c>
      <c r="U16" s="11">
        <v>33</v>
      </c>
      <c r="V16" s="11">
        <f t="shared" si="6"/>
        <v>67</v>
      </c>
      <c r="W16" s="26">
        <f t="shared" si="7"/>
        <v>0.97142857142857142</v>
      </c>
      <c r="X16" s="26">
        <f t="shared" si="7"/>
        <v>0.97058823529411764</v>
      </c>
      <c r="Y16" s="26">
        <f t="shared" si="7"/>
        <v>0.97101449275362317</v>
      </c>
      <c r="Z16" s="14">
        <v>10.85</v>
      </c>
    </row>
    <row r="17" spans="1:26" ht="15.75">
      <c r="A17" s="20" t="s">
        <v>40</v>
      </c>
      <c r="B17" s="21">
        <v>7</v>
      </c>
      <c r="C17" s="21">
        <v>4</v>
      </c>
      <c r="D17" s="21">
        <f t="shared" si="0"/>
        <v>11</v>
      </c>
      <c r="E17" s="21">
        <v>7</v>
      </c>
      <c r="F17" s="21">
        <v>4</v>
      </c>
      <c r="G17" s="21">
        <f t="shared" si="1"/>
        <v>11</v>
      </c>
      <c r="H17" s="21">
        <v>0</v>
      </c>
      <c r="I17" s="21">
        <v>0</v>
      </c>
      <c r="J17" s="22">
        <f t="shared" si="2"/>
        <v>0</v>
      </c>
      <c r="K17" s="23">
        <f t="shared" si="3"/>
        <v>0</v>
      </c>
      <c r="L17" s="23">
        <f t="shared" si="3"/>
        <v>0</v>
      </c>
      <c r="M17" s="23">
        <f t="shared" si="3"/>
        <v>0</v>
      </c>
      <c r="N17" s="21">
        <v>0</v>
      </c>
      <c r="O17" s="21">
        <v>0</v>
      </c>
      <c r="P17" s="21">
        <f t="shared" si="4"/>
        <v>0</v>
      </c>
      <c r="Q17" s="23">
        <f t="shared" si="5"/>
        <v>0</v>
      </c>
      <c r="R17" s="23">
        <f t="shared" si="5"/>
        <v>0</v>
      </c>
      <c r="S17" s="23">
        <f t="shared" si="5"/>
        <v>0</v>
      </c>
      <c r="T17" s="21">
        <v>7</v>
      </c>
      <c r="U17" s="21">
        <v>4</v>
      </c>
      <c r="V17" s="21">
        <f t="shared" si="6"/>
        <v>11</v>
      </c>
      <c r="W17" s="23">
        <f t="shared" si="7"/>
        <v>1</v>
      </c>
      <c r="X17" s="23">
        <f t="shared" si="7"/>
        <v>1</v>
      </c>
      <c r="Y17" s="23">
        <f t="shared" si="7"/>
        <v>1</v>
      </c>
      <c r="Z17" s="24">
        <v>11.75</v>
      </c>
    </row>
    <row r="18" spans="1:26" ht="17.25">
      <c r="A18" s="20" t="s">
        <v>26</v>
      </c>
      <c r="B18" s="21">
        <v>9</v>
      </c>
      <c r="C18" s="21">
        <v>24</v>
      </c>
      <c r="D18" s="21">
        <f t="shared" si="0"/>
        <v>33</v>
      </c>
      <c r="E18" s="21">
        <v>9</v>
      </c>
      <c r="F18" s="21">
        <v>24</v>
      </c>
      <c r="G18" s="21">
        <f t="shared" si="1"/>
        <v>33</v>
      </c>
      <c r="H18" s="21">
        <v>0</v>
      </c>
      <c r="I18" s="21">
        <v>0</v>
      </c>
      <c r="J18" s="22">
        <f t="shared" si="2"/>
        <v>0</v>
      </c>
      <c r="K18" s="23">
        <f t="shared" si="3"/>
        <v>0</v>
      </c>
      <c r="L18" s="23">
        <f t="shared" si="3"/>
        <v>0</v>
      </c>
      <c r="M18" s="23">
        <f t="shared" si="3"/>
        <v>0</v>
      </c>
      <c r="N18" s="21">
        <v>0</v>
      </c>
      <c r="O18" s="21">
        <v>1</v>
      </c>
      <c r="P18" s="21">
        <f t="shared" si="4"/>
        <v>1</v>
      </c>
      <c r="Q18" s="23">
        <f t="shared" si="5"/>
        <v>0</v>
      </c>
      <c r="R18" s="23">
        <f t="shared" si="5"/>
        <v>4.1666666666666664E-2</v>
      </c>
      <c r="S18" s="23">
        <f t="shared" si="5"/>
        <v>3.0303030303030304E-2</v>
      </c>
      <c r="T18" s="21">
        <v>9</v>
      </c>
      <c r="U18" s="21">
        <v>23</v>
      </c>
      <c r="V18" s="21">
        <f t="shared" si="6"/>
        <v>32</v>
      </c>
      <c r="W18" s="23">
        <f t="shared" si="7"/>
        <v>1</v>
      </c>
      <c r="X18" s="23">
        <f t="shared" si="7"/>
        <v>0.95833333333333337</v>
      </c>
      <c r="Y18" s="23">
        <f t="shared" si="7"/>
        <v>0.96969696969696972</v>
      </c>
      <c r="Z18" s="24">
        <v>1.17</v>
      </c>
    </row>
    <row r="19" spans="1:26" ht="17.25">
      <c r="A19" s="25" t="s">
        <v>41</v>
      </c>
      <c r="B19" s="11">
        <f>B17+B18</f>
        <v>16</v>
      </c>
      <c r="C19" s="11">
        <f>C17+C18</f>
        <v>28</v>
      </c>
      <c r="D19" s="11">
        <f t="shared" ref="D19:J19" si="11">D17+D18</f>
        <v>44</v>
      </c>
      <c r="E19" s="11">
        <f t="shared" si="11"/>
        <v>16</v>
      </c>
      <c r="F19" s="11">
        <f t="shared" si="11"/>
        <v>28</v>
      </c>
      <c r="G19" s="11">
        <f t="shared" si="11"/>
        <v>44</v>
      </c>
      <c r="H19" s="11">
        <f t="shared" si="11"/>
        <v>0</v>
      </c>
      <c r="I19" s="11">
        <f t="shared" si="11"/>
        <v>0</v>
      </c>
      <c r="J19" s="11">
        <f t="shared" si="11"/>
        <v>0</v>
      </c>
      <c r="K19" s="26">
        <f t="shared" si="3"/>
        <v>0</v>
      </c>
      <c r="L19" s="26">
        <f t="shared" si="3"/>
        <v>0</v>
      </c>
      <c r="M19" s="26">
        <f t="shared" si="3"/>
        <v>0</v>
      </c>
      <c r="N19" s="11">
        <f>N17+N18</f>
        <v>0</v>
      </c>
      <c r="O19" s="11">
        <f t="shared" ref="O19:P19" si="12">O17+O18</f>
        <v>1</v>
      </c>
      <c r="P19" s="11">
        <f t="shared" si="12"/>
        <v>1</v>
      </c>
      <c r="Q19" s="26">
        <f t="shared" si="5"/>
        <v>0</v>
      </c>
      <c r="R19" s="26">
        <f t="shared" si="5"/>
        <v>3.5714285714285712E-2</v>
      </c>
      <c r="S19" s="26">
        <f t="shared" si="5"/>
        <v>2.2727272727272728E-2</v>
      </c>
      <c r="T19" s="11">
        <f>T17+T18</f>
        <v>16</v>
      </c>
      <c r="U19" s="11">
        <f t="shared" ref="U19:V19" si="13">U17+U18</f>
        <v>27</v>
      </c>
      <c r="V19" s="11">
        <f t="shared" si="13"/>
        <v>43</v>
      </c>
      <c r="W19" s="26">
        <f t="shared" si="7"/>
        <v>1</v>
      </c>
      <c r="X19" s="26">
        <f t="shared" si="7"/>
        <v>0.9642857142857143</v>
      </c>
      <c r="Y19" s="26">
        <f t="shared" si="7"/>
        <v>0.97727272727272729</v>
      </c>
      <c r="Z19" s="27"/>
    </row>
    <row r="20" spans="1:26" ht="22.5">
      <c r="A20" s="20" t="s">
        <v>28</v>
      </c>
      <c r="B20" s="21">
        <v>3</v>
      </c>
      <c r="C20" s="21">
        <v>5</v>
      </c>
      <c r="D20" s="21">
        <f>SUM(B20:C20)</f>
        <v>8</v>
      </c>
      <c r="E20" s="21">
        <v>3</v>
      </c>
      <c r="F20" s="21">
        <v>5</v>
      </c>
      <c r="G20" s="21">
        <f>SUM(E20:F20)</f>
        <v>8</v>
      </c>
      <c r="H20" s="21">
        <v>0</v>
      </c>
      <c r="I20" s="21">
        <v>0</v>
      </c>
      <c r="J20" s="22">
        <f>SUM(H20:I20)</f>
        <v>0</v>
      </c>
      <c r="K20" s="23">
        <f>H20/E20</f>
        <v>0</v>
      </c>
      <c r="L20" s="23">
        <f t="shared" si="3"/>
        <v>0</v>
      </c>
      <c r="M20" s="23">
        <f t="shared" si="3"/>
        <v>0</v>
      </c>
      <c r="N20" s="21">
        <v>0</v>
      </c>
      <c r="O20" s="21">
        <v>0</v>
      </c>
      <c r="P20" s="21">
        <f>SUM(N20:O20)</f>
        <v>0</v>
      </c>
      <c r="Q20" s="23">
        <f>N20/E20</f>
        <v>0</v>
      </c>
      <c r="R20" s="23">
        <f t="shared" si="5"/>
        <v>0</v>
      </c>
      <c r="S20" s="23">
        <f t="shared" si="5"/>
        <v>0</v>
      </c>
      <c r="T20" s="21">
        <v>3</v>
      </c>
      <c r="U20" s="21">
        <v>5</v>
      </c>
      <c r="V20" s="21">
        <f>SUM(T20:U20)</f>
        <v>8</v>
      </c>
      <c r="W20" s="23">
        <f>T20/E20</f>
        <v>1</v>
      </c>
      <c r="X20" s="23">
        <f t="shared" si="7"/>
        <v>1</v>
      </c>
      <c r="Y20" s="23">
        <f t="shared" si="7"/>
        <v>1</v>
      </c>
      <c r="Z20" s="24">
        <v>9.6</v>
      </c>
    </row>
    <row r="21" spans="1:26" ht="21.75">
      <c r="A21" s="20" t="s">
        <v>42</v>
      </c>
      <c r="B21" s="21">
        <v>7</v>
      </c>
      <c r="C21" s="21">
        <v>5</v>
      </c>
      <c r="D21" s="21">
        <f t="shared" ref="D21:D22" si="14">SUM(B21:C21)</f>
        <v>12</v>
      </c>
      <c r="E21" s="21">
        <v>7</v>
      </c>
      <c r="F21" s="21">
        <v>5</v>
      </c>
      <c r="G21" s="21">
        <f t="shared" ref="G21:G22" si="15">SUM(E21:F21)</f>
        <v>12</v>
      </c>
      <c r="H21" s="21">
        <v>0</v>
      </c>
      <c r="I21" s="21">
        <v>0</v>
      </c>
      <c r="J21" s="22">
        <f t="shared" ref="J21:J22" si="16">SUM(H21:I21)</f>
        <v>0</v>
      </c>
      <c r="K21" s="23">
        <f t="shared" ref="K21:K24" si="17">H21/E21</f>
        <v>0</v>
      </c>
      <c r="L21" s="23">
        <f t="shared" si="3"/>
        <v>0</v>
      </c>
      <c r="M21" s="23">
        <f t="shared" si="3"/>
        <v>0</v>
      </c>
      <c r="N21" s="21">
        <v>0</v>
      </c>
      <c r="O21" s="21">
        <v>1</v>
      </c>
      <c r="P21" s="21">
        <f t="shared" ref="P21:P22" si="18">SUM(N21:O21)</f>
        <v>1</v>
      </c>
      <c r="Q21" s="23">
        <f t="shared" ref="Q21:Q24" si="19">N21/E21</f>
        <v>0</v>
      </c>
      <c r="R21" s="23">
        <f t="shared" si="5"/>
        <v>0.2</v>
      </c>
      <c r="S21" s="23">
        <f t="shared" si="5"/>
        <v>8.3333333333333329E-2</v>
      </c>
      <c r="T21" s="21">
        <v>7</v>
      </c>
      <c r="U21" s="21">
        <v>4</v>
      </c>
      <c r="V21" s="21">
        <f t="shared" ref="V21:V22" si="20">SUM(T21:U21)</f>
        <v>11</v>
      </c>
      <c r="W21" s="23">
        <f t="shared" ref="W21:W24" si="21">T21/E21</f>
        <v>1</v>
      </c>
      <c r="X21" s="23">
        <f t="shared" si="7"/>
        <v>0.8</v>
      </c>
      <c r="Y21" s="23">
        <f t="shared" si="7"/>
        <v>0.91666666666666663</v>
      </c>
      <c r="Z21" s="24" t="s">
        <v>43</v>
      </c>
    </row>
    <row r="22" spans="1:26" ht="15.75">
      <c r="A22" s="20" t="s">
        <v>30</v>
      </c>
      <c r="B22" s="21">
        <v>20</v>
      </c>
      <c r="C22" s="21">
        <v>21</v>
      </c>
      <c r="D22" s="21">
        <f t="shared" si="14"/>
        <v>41</v>
      </c>
      <c r="E22" s="21">
        <v>20</v>
      </c>
      <c r="F22" s="21">
        <v>21</v>
      </c>
      <c r="G22" s="21">
        <f t="shared" si="15"/>
        <v>41</v>
      </c>
      <c r="H22" s="21">
        <v>0</v>
      </c>
      <c r="I22" s="21">
        <v>2</v>
      </c>
      <c r="J22" s="22">
        <f t="shared" si="16"/>
        <v>2</v>
      </c>
      <c r="K22" s="23">
        <f t="shared" si="17"/>
        <v>0</v>
      </c>
      <c r="L22" s="23">
        <f t="shared" si="3"/>
        <v>9.5238095238095233E-2</v>
      </c>
      <c r="M22" s="23">
        <f t="shared" si="3"/>
        <v>4.878048780487805E-2</v>
      </c>
      <c r="N22" s="21">
        <v>3</v>
      </c>
      <c r="O22" s="21">
        <v>3</v>
      </c>
      <c r="P22" s="21">
        <f t="shared" si="18"/>
        <v>6</v>
      </c>
      <c r="Q22" s="23">
        <f t="shared" si="19"/>
        <v>0.15</v>
      </c>
      <c r="R22" s="23">
        <f t="shared" si="5"/>
        <v>0.14285714285714285</v>
      </c>
      <c r="S22" s="23">
        <f t="shared" si="5"/>
        <v>0.14634146341463414</v>
      </c>
      <c r="T22" s="21">
        <v>17</v>
      </c>
      <c r="U22" s="21">
        <v>16</v>
      </c>
      <c r="V22" s="21">
        <f t="shared" si="20"/>
        <v>33</v>
      </c>
      <c r="W22" s="23">
        <f t="shared" si="21"/>
        <v>0.85</v>
      </c>
      <c r="X22" s="23">
        <f t="shared" si="7"/>
        <v>0.76190476190476186</v>
      </c>
      <c r="Y22" s="23">
        <f t="shared" si="7"/>
        <v>0.80487804878048785</v>
      </c>
      <c r="Z22" s="24">
        <v>9.52</v>
      </c>
    </row>
    <row r="23" spans="1:26" ht="17.25">
      <c r="A23" s="25" t="s">
        <v>44</v>
      </c>
      <c r="B23" s="11">
        <f>B20+B21+B22</f>
        <v>30</v>
      </c>
      <c r="C23" s="11">
        <f t="shared" ref="C23:J23" si="22">C20+C21+C22</f>
        <v>31</v>
      </c>
      <c r="D23" s="11">
        <f t="shared" si="22"/>
        <v>61</v>
      </c>
      <c r="E23" s="11">
        <f t="shared" si="22"/>
        <v>30</v>
      </c>
      <c r="F23" s="11">
        <f t="shared" si="22"/>
        <v>31</v>
      </c>
      <c r="G23" s="11">
        <f t="shared" si="22"/>
        <v>61</v>
      </c>
      <c r="H23" s="11">
        <f t="shared" si="22"/>
        <v>0</v>
      </c>
      <c r="I23" s="11">
        <f t="shared" si="22"/>
        <v>2</v>
      </c>
      <c r="J23" s="11">
        <f t="shared" si="22"/>
        <v>2</v>
      </c>
      <c r="K23" s="26">
        <f t="shared" si="17"/>
        <v>0</v>
      </c>
      <c r="L23" s="26">
        <f t="shared" si="3"/>
        <v>6.4516129032258063E-2</v>
      </c>
      <c r="M23" s="26">
        <f t="shared" si="3"/>
        <v>3.2786885245901641E-2</v>
      </c>
      <c r="N23" s="11">
        <f>N20+N21+N22</f>
        <v>3</v>
      </c>
      <c r="O23" s="11">
        <f t="shared" ref="O23:P23" si="23">O20+O21+O22</f>
        <v>4</v>
      </c>
      <c r="P23" s="11">
        <f t="shared" si="23"/>
        <v>7</v>
      </c>
      <c r="Q23" s="26">
        <f t="shared" si="19"/>
        <v>0.1</v>
      </c>
      <c r="R23" s="26">
        <f t="shared" si="5"/>
        <v>0.12903225806451613</v>
      </c>
      <c r="S23" s="26">
        <f t="shared" si="5"/>
        <v>0.11475409836065574</v>
      </c>
      <c r="T23" s="11">
        <f>T20+T21+T22</f>
        <v>27</v>
      </c>
      <c r="U23" s="11">
        <f t="shared" ref="U23:V23" si="24">U20+U21+U22</f>
        <v>25</v>
      </c>
      <c r="V23" s="11">
        <f t="shared" si="24"/>
        <v>52</v>
      </c>
      <c r="W23" s="26">
        <f t="shared" si="21"/>
        <v>0.9</v>
      </c>
      <c r="X23" s="26">
        <f t="shared" si="7"/>
        <v>0.80645161290322576</v>
      </c>
      <c r="Y23" s="26">
        <f t="shared" si="7"/>
        <v>0.85245901639344257</v>
      </c>
      <c r="Z23" s="27"/>
    </row>
    <row r="24" spans="1:26" ht="21">
      <c r="A24" s="25" t="s">
        <v>45</v>
      </c>
      <c r="B24" s="11">
        <f>B15+B16+B19+B23</f>
        <v>113</v>
      </c>
      <c r="C24" s="11">
        <f t="shared" ref="C24:J24" si="25">C15+C16+C19+C23</f>
        <v>146</v>
      </c>
      <c r="D24" s="11">
        <f t="shared" si="25"/>
        <v>259</v>
      </c>
      <c r="E24" s="11">
        <f t="shared" si="25"/>
        <v>113</v>
      </c>
      <c r="F24" s="11">
        <f t="shared" si="25"/>
        <v>146</v>
      </c>
      <c r="G24" s="11">
        <f t="shared" si="25"/>
        <v>259</v>
      </c>
      <c r="H24" s="11">
        <f t="shared" si="25"/>
        <v>2</v>
      </c>
      <c r="I24" s="11">
        <f t="shared" si="25"/>
        <v>3</v>
      </c>
      <c r="J24" s="11">
        <f t="shared" si="25"/>
        <v>5</v>
      </c>
      <c r="K24" s="26">
        <f t="shared" si="17"/>
        <v>1.7699115044247787E-2</v>
      </c>
      <c r="L24" s="26">
        <f t="shared" si="3"/>
        <v>2.0547945205479451E-2</v>
      </c>
      <c r="M24" s="26">
        <f t="shared" si="3"/>
        <v>1.9305019305019305E-2</v>
      </c>
      <c r="N24" s="11">
        <f t="shared" ref="N24:P24" si="26">N15+N16+N19+N23</f>
        <v>3</v>
      </c>
      <c r="O24" s="11">
        <f t="shared" si="26"/>
        <v>6</v>
      </c>
      <c r="P24" s="11">
        <f t="shared" si="26"/>
        <v>9</v>
      </c>
      <c r="Q24" s="26">
        <f t="shared" si="19"/>
        <v>2.6548672566371681E-2</v>
      </c>
      <c r="R24" s="26">
        <f t="shared" si="5"/>
        <v>4.1095890410958902E-2</v>
      </c>
      <c r="S24" s="26">
        <f t="shared" si="5"/>
        <v>3.4749034749034749E-2</v>
      </c>
      <c r="T24" s="11">
        <f t="shared" ref="T24:V24" si="27">T15+T16+T19+T23</f>
        <v>108</v>
      </c>
      <c r="U24" s="11">
        <f t="shared" si="27"/>
        <v>137</v>
      </c>
      <c r="V24" s="11">
        <f t="shared" si="27"/>
        <v>245</v>
      </c>
      <c r="W24" s="26">
        <f t="shared" si="21"/>
        <v>0.95575221238938057</v>
      </c>
      <c r="X24" s="26">
        <f t="shared" si="7"/>
        <v>0.93835616438356162</v>
      </c>
      <c r="Y24" s="26">
        <f t="shared" si="7"/>
        <v>0.94594594594594594</v>
      </c>
      <c r="Z24" s="28"/>
    </row>
    <row r="25" spans="1:26" ht="15.75">
      <c r="Z25" s="29"/>
    </row>
    <row r="26" spans="1:26" ht="23.25">
      <c r="C26" s="84" t="s">
        <v>46</v>
      </c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Z26" s="30"/>
    </row>
    <row r="27" spans="1:26" ht="23.25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Z27" s="30"/>
    </row>
    <row r="28" spans="1:26" ht="18">
      <c r="C28" s="7"/>
      <c r="D28" s="7"/>
      <c r="E28" s="7"/>
      <c r="F28" s="32"/>
      <c r="G28" s="7"/>
      <c r="H28" s="82" t="s">
        <v>47</v>
      </c>
      <c r="I28" s="82"/>
      <c r="J28" s="82"/>
      <c r="K28" s="82"/>
      <c r="L28" s="82" t="s">
        <v>48</v>
      </c>
      <c r="M28" s="82"/>
      <c r="N28" s="82"/>
      <c r="O28" s="82" t="s">
        <v>49</v>
      </c>
      <c r="P28" s="82"/>
      <c r="Q28" s="82"/>
      <c r="Z28" s="30"/>
    </row>
    <row r="29" spans="1:26" ht="20.25">
      <c r="C29" s="75" t="s">
        <v>50</v>
      </c>
      <c r="D29" s="75"/>
      <c r="E29" s="75"/>
      <c r="F29" s="75"/>
      <c r="G29" s="76"/>
      <c r="H29" s="83">
        <f>D24</f>
        <v>259</v>
      </c>
      <c r="I29" s="83"/>
      <c r="J29" s="83"/>
      <c r="K29" s="83"/>
      <c r="L29" s="80">
        <v>245</v>
      </c>
      <c r="M29" s="80"/>
      <c r="N29" s="80"/>
      <c r="O29" s="81">
        <f>L29/H29</f>
        <v>0.94594594594594594</v>
      </c>
      <c r="P29" s="81"/>
      <c r="Q29" s="81"/>
      <c r="Z29" s="30"/>
    </row>
    <row r="30" spans="1:26" ht="20.25">
      <c r="C30" s="75" t="s">
        <v>51</v>
      </c>
      <c r="D30" s="75"/>
      <c r="E30" s="75"/>
      <c r="F30" s="75"/>
      <c r="G30" s="76"/>
      <c r="H30" s="77">
        <v>77</v>
      </c>
      <c r="I30" s="78"/>
      <c r="J30" s="78"/>
      <c r="K30" s="79"/>
      <c r="L30" s="80">
        <v>68</v>
      </c>
      <c r="M30" s="80"/>
      <c r="N30" s="80"/>
      <c r="O30" s="81">
        <f t="shared" ref="O30:O31" si="28">L30/H30</f>
        <v>0.88311688311688308</v>
      </c>
      <c r="P30" s="81"/>
      <c r="Q30" s="81"/>
      <c r="Z30" s="30"/>
    </row>
    <row r="31" spans="1:26" ht="20.25">
      <c r="C31" s="75" t="s">
        <v>52</v>
      </c>
      <c r="D31" s="75"/>
      <c r="E31" s="75"/>
      <c r="F31" s="75"/>
      <c r="G31" s="76"/>
      <c r="H31" s="77">
        <f>SUM(H29:H30)</f>
        <v>336</v>
      </c>
      <c r="I31" s="78"/>
      <c r="J31" s="78"/>
      <c r="K31" s="79"/>
      <c r="L31" s="80">
        <f>SUM(L29:L30)</f>
        <v>313</v>
      </c>
      <c r="M31" s="80"/>
      <c r="N31" s="80"/>
      <c r="O31" s="81">
        <f t="shared" si="28"/>
        <v>0.93154761904761907</v>
      </c>
      <c r="P31" s="81"/>
      <c r="Q31" s="81"/>
      <c r="Z31" s="30"/>
    </row>
    <row r="33" spans="2:25" ht="15.75">
      <c r="R33" s="29"/>
      <c r="S33" s="29"/>
      <c r="T33" s="29"/>
      <c r="U33" s="29"/>
      <c r="V33" s="30" t="s">
        <v>53</v>
      </c>
      <c r="W33" s="29"/>
      <c r="X33" s="29"/>
      <c r="Y33" s="29"/>
    </row>
    <row r="34" spans="2:25" ht="15.75">
      <c r="B34" s="29"/>
      <c r="C34" s="30" t="s">
        <v>54</v>
      </c>
      <c r="D34" s="30"/>
      <c r="E34" s="30"/>
      <c r="F34" s="33"/>
      <c r="G34" s="33"/>
      <c r="V34" s="29"/>
      <c r="W34" s="30" t="s">
        <v>55</v>
      </c>
      <c r="X34" s="30"/>
      <c r="Y34" s="30"/>
    </row>
    <row r="35" spans="2:25" ht="15.75">
      <c r="B35" s="29"/>
      <c r="C35" s="30"/>
      <c r="D35" s="30"/>
      <c r="E35" s="30"/>
      <c r="F35" s="33"/>
      <c r="G35" s="33"/>
      <c r="V35" s="29"/>
      <c r="W35" s="30"/>
      <c r="X35" s="30"/>
      <c r="Y35" s="30"/>
    </row>
    <row r="36" spans="2:25" ht="15.75">
      <c r="B36" s="29"/>
      <c r="C36" s="30"/>
      <c r="D36" s="30"/>
      <c r="E36" s="30"/>
      <c r="F36" s="33"/>
      <c r="G36" s="33"/>
      <c r="V36" s="29"/>
      <c r="W36" s="30"/>
      <c r="X36" s="30"/>
      <c r="Y36" s="30"/>
    </row>
    <row r="37" spans="2:25" ht="15.75">
      <c r="B37" s="29"/>
      <c r="C37" s="30"/>
      <c r="D37" s="30"/>
      <c r="E37" s="30"/>
      <c r="F37" s="33"/>
      <c r="G37" s="33"/>
      <c r="V37" s="29"/>
      <c r="W37" s="30"/>
      <c r="X37" s="30"/>
      <c r="Y37" s="30"/>
    </row>
    <row r="38" spans="2:25" ht="15.75">
      <c r="B38" s="29"/>
      <c r="C38" s="30" t="s">
        <v>56</v>
      </c>
      <c r="D38" s="30"/>
      <c r="E38" s="30"/>
      <c r="F38" s="33"/>
      <c r="G38" s="33"/>
      <c r="V38" s="29"/>
      <c r="W38" s="30" t="s">
        <v>57</v>
      </c>
      <c r="X38" s="30"/>
      <c r="Y38" s="30"/>
    </row>
  </sheetData>
  <mergeCells count="27">
    <mergeCell ref="C26:Q26"/>
    <mergeCell ref="A9:Z9"/>
    <mergeCell ref="A11:A12"/>
    <mergeCell ref="B11:D11"/>
    <mergeCell ref="E11:G11"/>
    <mergeCell ref="H11:J11"/>
    <mergeCell ref="K11:M11"/>
    <mergeCell ref="N11:P11"/>
    <mergeCell ref="Q11:S11"/>
    <mergeCell ref="T11:V11"/>
    <mergeCell ref="W11:Y11"/>
    <mergeCell ref="Z11:Z12"/>
    <mergeCell ref="C31:G31"/>
    <mergeCell ref="H31:K31"/>
    <mergeCell ref="L31:N31"/>
    <mergeCell ref="O31:Q31"/>
    <mergeCell ref="H28:K28"/>
    <mergeCell ref="L28:N28"/>
    <mergeCell ref="O28:Q28"/>
    <mergeCell ref="C30:G30"/>
    <mergeCell ref="H30:K30"/>
    <mergeCell ref="L30:N30"/>
    <mergeCell ref="O30:Q30"/>
    <mergeCell ref="C29:G29"/>
    <mergeCell ref="H29:K29"/>
    <mergeCell ref="L29:N29"/>
    <mergeCell ref="O29:Q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section francophone</vt:lpstr>
      <vt:lpstr>anglophone section</vt:lpstr>
      <vt:lpstr>Total Global de l'établissement</vt:lpstr>
      <vt:lpstr>Feuil4</vt:lpstr>
      <vt:lpstr>Feuil5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CENSORAT</dc:creator>
  <cp:lastModifiedBy>CENSORAT</cp:lastModifiedBy>
  <dcterms:created xsi:type="dcterms:W3CDTF">2021-06-29T14:24:02Z</dcterms:created>
  <dcterms:modified xsi:type="dcterms:W3CDTF">2021-08-12T08:28:21Z</dcterms:modified>
</cp:coreProperties>
</file>